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ntalMu\Desktop\MYPE for website\"/>
    </mc:Choice>
  </mc:AlternateContent>
  <xr:revisionPtr revIDLastSave="0" documentId="8_{BDB393BD-AE95-4C8F-99F4-103B5198B0AA}" xr6:coauthVersionLast="47" xr6:coauthVersionMax="47" xr10:uidLastSave="{00000000-0000-0000-0000-000000000000}"/>
  <bookViews>
    <workbookView xWindow="5856" yWindow="3816" windowWidth="17184" windowHeight="9864" firstSheet="7" activeTab="7" xr2:uid="{00000000-000D-0000-FFFF-FFFF00000000}"/>
  </bookViews>
  <sheets>
    <sheet name="MYPE by pop grp and sex" sheetId="1" r:id="rId1"/>
    <sheet name="Assumption of TFR and LE" sheetId="15" r:id="rId2"/>
    <sheet name="MYPE by province" sheetId="14" r:id="rId3"/>
    <sheet name="International Net migration" sheetId="4" r:id="rId4"/>
    <sheet name="Mortality Indicators over time" sheetId="6" r:id="rId5"/>
    <sheet name="Births and deaths over time" sheetId="5" r:id="rId6"/>
    <sheet name="HIV Estimates over time" sheetId="9" r:id="rId7"/>
    <sheet name="Rate of Growth by age grp" sheetId="10" r:id="rId8"/>
    <sheet name="MYPE by pop grp age and sex" sheetId="11" r:id="rId9"/>
    <sheet name="inter provincial migration" sheetId="20" r:id="rId10"/>
    <sheet name="% distribution of prov overtime" sheetId="22" r:id="rId11"/>
    <sheet name="Povincial est by age and sex" sheetId="13" r:id="rId12"/>
    <sheet name="TFR by Province" sheetId="19" r:id="rId13"/>
    <sheet name="LE by gender and prov" sheetId="21" r:id="rId14"/>
    <sheet name="%children over time within prov" sheetId="26" r:id="rId15"/>
    <sheet name="%elderly overtime within prov" sheetId="27" r:id="rId16"/>
    <sheet name="Selected ages" sheetId="28" r:id="rId17"/>
  </sheets>
  <definedNames>
    <definedName name="_Toc424070724" localSheetId="7">'Rate of Growth by age grp'!#REF!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1" i="13" l="1"/>
  <c r="AE21" i="13"/>
  <c r="AC21" i="13"/>
  <c r="C14" i="14"/>
  <c r="O22" i="11" l="1"/>
  <c r="Y33" i="13" l="1"/>
  <c r="Q3" i="11" l="1"/>
  <c r="B16" i="1" l="1"/>
  <c r="B11" i="1" l="1"/>
  <c r="E24" i="11" l="1"/>
  <c r="G14" i="1"/>
  <c r="F14" i="1"/>
  <c r="E14" i="1"/>
  <c r="D14" i="1"/>
  <c r="G13" i="1"/>
  <c r="F13" i="1"/>
  <c r="E13" i="1"/>
  <c r="D13" i="1"/>
  <c r="G12" i="1"/>
  <c r="F12" i="1"/>
  <c r="E12" i="1"/>
  <c r="D12" i="1"/>
  <c r="G11" i="1"/>
  <c r="F11" i="1"/>
  <c r="E11" i="1"/>
  <c r="D11" i="1"/>
  <c r="AF4" i="13" l="1"/>
  <c r="AF6" i="13"/>
  <c r="AF8" i="13"/>
  <c r="AF9" i="13"/>
  <c r="AF10" i="13"/>
  <c r="AF12" i="13"/>
  <c r="AF14" i="13"/>
  <c r="AF16" i="13"/>
  <c r="AF17" i="13"/>
  <c r="AF18" i="13"/>
  <c r="AF20" i="13"/>
  <c r="AF3" i="13"/>
  <c r="AF19" i="13" l="1"/>
  <c r="AF15" i="13"/>
  <c r="AF13" i="13"/>
  <c r="AF11" i="13"/>
  <c r="AF7" i="13"/>
  <c r="AF5" i="13"/>
  <c r="B17" i="1"/>
  <c r="A25" i="13" l="1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24" i="13"/>
  <c r="E22" i="13"/>
  <c r="H22" i="13"/>
  <c r="K22" i="13"/>
  <c r="N22" i="13"/>
  <c r="Q22" i="13"/>
  <c r="T22" i="13"/>
  <c r="W22" i="13"/>
  <c r="Z22" i="13"/>
  <c r="AC22" i="13"/>
  <c r="C23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B23" i="13"/>
  <c r="B22" i="13"/>
  <c r="A11" i="1"/>
  <c r="A12" i="1"/>
  <c r="A13" i="1"/>
  <c r="A10" i="1"/>
  <c r="B14" i="1" l="1"/>
  <c r="C14" i="1"/>
  <c r="B10" i="1"/>
  <c r="G10" i="1"/>
  <c r="E10" i="1"/>
  <c r="C11" i="1"/>
  <c r="C12" i="1"/>
  <c r="C13" i="1"/>
  <c r="C10" i="1"/>
  <c r="D10" i="1"/>
  <c r="F10" i="1"/>
  <c r="B12" i="1"/>
  <c r="B13" i="1"/>
  <c r="C24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C25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C26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C27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C28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C29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C30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C31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C32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AD32" i="13"/>
  <c r="AE32" i="13"/>
  <c r="C33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Z33" i="13"/>
  <c r="AA33" i="13"/>
  <c r="AB33" i="13"/>
  <c r="AC33" i="13"/>
  <c r="AD33" i="13"/>
  <c r="AE33" i="13"/>
  <c r="C34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C35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C36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C37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C38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C39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C40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C41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24" i="13"/>
  <c r="B25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B26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B27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B28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B29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B30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B31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B32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B33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B34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B35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B36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B37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B38" i="11"/>
  <c r="C38" i="11"/>
  <c r="D38" i="11"/>
  <c r="E38" i="11"/>
  <c r="F38" i="11"/>
  <c r="G38" i="11"/>
  <c r="H38" i="11"/>
  <c r="I38" i="11"/>
  <c r="J38" i="11"/>
  <c r="K38" i="11"/>
  <c r="L38" i="11"/>
  <c r="M38" i="11"/>
  <c r="N38" i="11"/>
  <c r="O38" i="11"/>
  <c r="P38" i="11"/>
  <c r="B39" i="11"/>
  <c r="C39" i="11"/>
  <c r="D39" i="11"/>
  <c r="E39" i="11"/>
  <c r="F39" i="11"/>
  <c r="G39" i="11"/>
  <c r="H39" i="11"/>
  <c r="I39" i="11"/>
  <c r="J39" i="11"/>
  <c r="K39" i="11"/>
  <c r="L39" i="11"/>
  <c r="M39" i="11"/>
  <c r="N39" i="11"/>
  <c r="O39" i="11"/>
  <c r="P39" i="11"/>
  <c r="B40" i="11"/>
  <c r="C40" i="11"/>
  <c r="D40" i="11"/>
  <c r="E40" i="11"/>
  <c r="F40" i="11"/>
  <c r="G40" i="11"/>
  <c r="H40" i="11"/>
  <c r="I40" i="11"/>
  <c r="J40" i="11"/>
  <c r="K40" i="11"/>
  <c r="L40" i="11"/>
  <c r="M40" i="11"/>
  <c r="N40" i="11"/>
  <c r="O40" i="11"/>
  <c r="P40" i="11"/>
  <c r="C24" i="11"/>
  <c r="D24" i="11"/>
  <c r="F24" i="11"/>
  <c r="G24" i="11"/>
  <c r="H24" i="11"/>
  <c r="I24" i="11"/>
  <c r="J24" i="11"/>
  <c r="K24" i="11"/>
  <c r="L24" i="11"/>
  <c r="M24" i="11"/>
  <c r="N24" i="11"/>
  <c r="O24" i="11"/>
  <c r="P24" i="11"/>
  <c r="B24" i="11"/>
  <c r="B41" i="11"/>
  <c r="C41" i="11"/>
  <c r="D41" i="11"/>
  <c r="E41" i="11"/>
  <c r="F41" i="11"/>
  <c r="G41" i="11"/>
  <c r="H41" i="11"/>
  <c r="I41" i="11"/>
  <c r="J41" i="11"/>
  <c r="K41" i="11"/>
  <c r="L41" i="11"/>
  <c r="M41" i="11"/>
  <c r="N41" i="11"/>
  <c r="O41" i="11"/>
  <c r="P41" i="11"/>
  <c r="A23" i="11" l="1"/>
  <c r="B2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B22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P22" i="11"/>
</calcChain>
</file>

<file path=xl/sharedStrings.xml><?xml version="1.0" encoding="utf-8"?>
<sst xmlns="http://schemas.openxmlformats.org/spreadsheetml/2006/main" count="405" uniqueCount="139">
  <si>
    <t>Population group</t>
  </si>
  <si>
    <t xml:space="preserve">       Male</t>
  </si>
  <si>
    <t xml:space="preserve">           Female</t>
  </si>
  <si>
    <t xml:space="preserve"> Total</t>
  </si>
  <si>
    <t>Number</t>
  </si>
  <si>
    <t>African</t>
  </si>
  <si>
    <t>Coloured</t>
  </si>
  <si>
    <t>Indian/Asian</t>
  </si>
  <si>
    <t>White</t>
  </si>
  <si>
    <t>Total</t>
  </si>
  <si>
    <t>Free State</t>
  </si>
  <si>
    <t>Gauteng</t>
  </si>
  <si>
    <t>KwaZulu-Natal</t>
  </si>
  <si>
    <t>Limpopo</t>
  </si>
  <si>
    <t>Mpumalanga</t>
  </si>
  <si>
    <t>Northern Cape</t>
  </si>
  <si>
    <t>North West</t>
  </si>
  <si>
    <t>Year</t>
  </si>
  <si>
    <t>Number of Births</t>
  </si>
  <si>
    <t>Percentage of AIDS deaths</t>
  </si>
  <si>
    <t>% of total population</t>
  </si>
  <si>
    <t>Male</t>
  </si>
  <si>
    <t>Female</t>
  </si>
  <si>
    <t>RSA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</si>
  <si>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</si>
  <si>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</si>
  <si>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</si>
  <si>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</si>
  <si>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</si>
  <si>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</si>
  <si>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</si>
  <si>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</si>
  <si>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</si>
  <si>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</si>
  <si>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</si>
  <si>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</si>
  <si>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</si>
  <si>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</si>
  <si>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</si>
  <si>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70-79</t>
  </si>
  <si>
    <t>80+</t>
  </si>
  <si>
    <t>EC</t>
  </si>
  <si>
    <t>FS</t>
  </si>
  <si>
    <t>KZN</t>
  </si>
  <si>
    <t>LIM</t>
  </si>
  <si>
    <t>MP</t>
  </si>
  <si>
    <t>NC</t>
  </si>
  <si>
    <t>NW</t>
  </si>
  <si>
    <t>WC</t>
  </si>
  <si>
    <t>Population estimate</t>
  </si>
  <si>
    <t>Eastern Cape</t>
  </si>
  <si>
    <t xml:space="preserve">Western Cape </t>
  </si>
  <si>
    <t>TFR</t>
  </si>
  <si>
    <t>Province in 2006</t>
  </si>
  <si>
    <t>Net migration</t>
  </si>
  <si>
    <t>Number of deaths</t>
  </si>
  <si>
    <t>Out-migrants</t>
  </si>
  <si>
    <t>In-migrants</t>
  </si>
  <si>
    <t>GP</t>
  </si>
  <si>
    <t>Province in 2011</t>
  </si>
  <si>
    <t>Province in 2016</t>
  </si>
  <si>
    <t>2001-2006</t>
  </si>
  <si>
    <t>2006-2011</t>
  </si>
  <si>
    <t>2011-2016</t>
  </si>
  <si>
    <t>Figure 1 Provincial Average Total Fertilty Rate</t>
  </si>
  <si>
    <t>LE-Males</t>
  </si>
  <si>
    <t>LE-Females</t>
  </si>
  <si>
    <t>LP</t>
  </si>
  <si>
    <t>2015-2016</t>
  </si>
  <si>
    <t xml:space="preserve">Eastern Cape </t>
  </si>
  <si>
    <t>Western Cape</t>
  </si>
  <si>
    <t>Province in 2021</t>
  </si>
  <si>
    <t>2016-2021</t>
  </si>
  <si>
    <t>Number of AIDS related deaths</t>
  </si>
  <si>
    <t>2002–2003</t>
  </si>
  <si>
    <t>2003–2004</t>
  </si>
  <si>
    <t>2004–2005</t>
  </si>
  <si>
    <t>2005–2006</t>
  </si>
  <si>
    <t>2006–2007</t>
  </si>
  <si>
    <t>2007–2008</t>
  </si>
  <si>
    <t>2008–2009</t>
  </si>
  <si>
    <t>2009–2010</t>
  </si>
  <si>
    <t>2010–2011</t>
  </si>
  <si>
    <t>2011–2012</t>
  </si>
  <si>
    <t>2012–2013</t>
  </si>
  <si>
    <t>2013–2014</t>
  </si>
  <si>
    <t>2014–2015</t>
  </si>
  <si>
    <t>2016-2017</t>
  </si>
  <si>
    <t>Table 11: Estimated provincial migration streams, 2006–2011</t>
  </si>
  <si>
    <t>Table 12: Estimated provincial migration streams, 2011–2016</t>
  </si>
  <si>
    <t>Table 13: Estimated provincial migration streams, 2016–2021</t>
  </si>
  <si>
    <t>2017-2018</t>
  </si>
  <si>
    <t>1985-2000</t>
  </si>
  <si>
    <t>Net Internationl Migration</t>
  </si>
  <si>
    <t>% of elderly within each province</t>
  </si>
  <si>
    <t>National</t>
  </si>
  <si>
    <t>% of Children under 15 within each province</t>
  </si>
  <si>
    <t>Black African</t>
  </si>
  <si>
    <t>75-79</t>
  </si>
  <si>
    <t>in thousands</t>
  </si>
  <si>
    <t>2018-2019</t>
  </si>
  <si>
    <t xml:space="preserve">male </t>
  </si>
  <si>
    <t>female</t>
  </si>
  <si>
    <t>Outside SA (net migration)</t>
  </si>
  <si>
    <t>100,0</t>
  </si>
  <si>
    <t>..</t>
  </si>
  <si>
    <t>CBR</t>
  </si>
  <si>
    <t>IMR</t>
  </si>
  <si>
    <t>u5mr</t>
  </si>
  <si>
    <t>CDR</t>
  </si>
  <si>
    <t>RNI</t>
  </si>
  <si>
    <t>2019-2020</t>
  </si>
  <si>
    <t xml:space="preserve">Total </t>
  </si>
  <si>
    <t>Women 15-49'</t>
  </si>
  <si>
    <t>Adults 15-49</t>
  </si>
  <si>
    <t>Youth 15-24</t>
  </si>
  <si>
    <t>Incidence 15-49</t>
  </si>
  <si>
    <t>Total population</t>
  </si>
  <si>
    <t>Children 0-14</t>
  </si>
  <si>
    <t>Elderly 60+</t>
  </si>
  <si>
    <t>adults 25-59</t>
  </si>
  <si>
    <t>Life Expectancy</t>
  </si>
  <si>
    <t>.</t>
  </si>
  <si>
    <t>Number of people living with HIV</t>
  </si>
  <si>
    <t>2020-2021</t>
  </si>
  <si>
    <t>In thousands</t>
  </si>
  <si>
    <t>,</t>
  </si>
  <si>
    <t>18-34</t>
  </si>
  <si>
    <t>35-49</t>
  </si>
  <si>
    <t xml:space="preserve">National </t>
  </si>
  <si>
    <t>Province in 2026</t>
  </si>
  <si>
    <t>Table 13: Estimated provincial migration streams, 2021–2026</t>
  </si>
  <si>
    <t>2021-2026</t>
  </si>
  <si>
    <t>2021-2022</t>
  </si>
  <si>
    <t>50-64</t>
  </si>
  <si>
    <t>65+</t>
  </si>
  <si>
    <t>2022-2023</t>
  </si>
  <si>
    <t>2023-2024</t>
  </si>
  <si>
    <t>Life expectancy at birth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</si>
</sst>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.0"/>
    <numFmt numFmtId="166" formatCode="0.0000"/>
    <numFmt numFmtId="167" formatCode="0.000"/>
    <numFmt numFmtId="168" formatCode="#,##0.000"/>
    <numFmt numFmtId="169" formatCode="#,##0_ ;\-#,##0\ "/>
    <numFmt numFmtId="170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color theme="3"/>
      <name val="Arial"/>
      <family val="2"/>
    </font>
    <font>
      <b/>
      <sz val="9"/>
      <color theme="3"/>
      <name val="Arial"/>
      <family val="2"/>
    </font>
    <font>
      <sz val="10"/>
      <color theme="3"/>
      <name val="Arial"/>
      <family val="2"/>
    </font>
    <font>
      <sz val="11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30">
    <xf numFmtId="0" fontId="0" fillId="0" borderId="0" xfId="0"/>
    <xf numFmtId="0" fontId="0" fillId="0" borderId="1" xfId="0" applyBorder="1"/>
    <xf numFmtId="0" fontId="1" fillId="0" borderId="1" xfId="0" applyFont="1" applyBorder="1"/>
    <xf numFmtId="1" fontId="0" fillId="0" borderId="0" xfId="0" applyNumberFormat="1"/>
    <xf numFmtId="2" fontId="0" fillId="0" borderId="0" xfId="0" applyNumberFormat="1"/>
    <xf numFmtId="3" fontId="0" fillId="0" borderId="0" xfId="0" applyNumberFormat="1"/>
    <xf numFmtId="0" fontId="5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/>
    <xf numFmtId="2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4" fillId="0" borderId="7" xfId="0" applyFont="1" applyBorder="1"/>
    <xf numFmtId="164" fontId="5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64" fontId="0" fillId="0" borderId="0" xfId="0" applyNumberFormat="1"/>
    <xf numFmtId="0" fontId="4" fillId="0" borderId="9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9" fillId="0" borderId="2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" fillId="0" borderId="1" xfId="0" applyFont="1" applyBorder="1" applyAlignment="1">
      <alignment horizontal="right"/>
    </xf>
    <xf numFmtId="0" fontId="8" fillId="0" borderId="0" xfId="0" applyFont="1" applyAlignment="1">
      <alignment vertical="center" wrapText="1"/>
    </xf>
    <xf numFmtId="164" fontId="4" fillId="2" borderId="1" xfId="0" applyNumberFormat="1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164" fontId="0" fillId="0" borderId="0" xfId="0" applyNumberFormat="1" applyAlignment="1">
      <alignment horizontal="right"/>
    </xf>
    <xf numFmtId="0" fontId="1" fillId="0" borderId="2" xfId="0" applyFont="1" applyBorder="1"/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right"/>
    </xf>
    <xf numFmtId="164" fontId="5" fillId="2" borderId="1" xfId="0" applyNumberFormat="1" applyFont="1" applyFill="1" applyBorder="1" applyAlignment="1">
      <alignment horizontal="center"/>
    </xf>
    <xf numFmtId="164" fontId="8" fillId="0" borderId="0" xfId="0" applyNumberFormat="1" applyFont="1" applyAlignment="1">
      <alignment vertical="center" wrapText="1"/>
    </xf>
    <xf numFmtId="165" fontId="0" fillId="0" borderId="0" xfId="0" applyNumberFormat="1" applyAlignment="1">
      <alignment horizontal="right"/>
    </xf>
    <xf numFmtId="165" fontId="0" fillId="0" borderId="0" xfId="0" applyNumberFormat="1"/>
    <xf numFmtId="0" fontId="7" fillId="0" borderId="10" xfId="0" applyFont="1" applyBorder="1" applyAlignment="1">
      <alignment vertical="center" wrapText="1"/>
    </xf>
    <xf numFmtId="2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4" fontId="0" fillId="0" borderId="0" xfId="0" applyNumberFormat="1"/>
    <xf numFmtId="2" fontId="0" fillId="0" borderId="1" xfId="0" applyNumberForma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11" fillId="0" borderId="11" xfId="0" applyFont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4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0" fillId="0" borderId="7" xfId="0" applyBorder="1"/>
    <xf numFmtId="2" fontId="14" fillId="0" borderId="1" xfId="0" applyNumberFormat="1" applyFont="1" applyBorder="1"/>
    <xf numFmtId="0" fontId="13" fillId="0" borderId="0" xfId="0" applyFont="1" applyAlignment="1">
      <alignment wrapText="1"/>
    </xf>
    <xf numFmtId="0" fontId="15" fillId="0" borderId="0" xfId="0" applyFont="1"/>
    <xf numFmtId="16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/>
    </xf>
    <xf numFmtId="164" fontId="16" fillId="0" borderId="1" xfId="0" applyNumberFormat="1" applyFont="1" applyBorder="1" applyAlignment="1">
      <alignment horizontal="center"/>
    </xf>
    <xf numFmtId="169" fontId="16" fillId="0" borderId="1" xfId="1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/>
    </xf>
    <xf numFmtId="3" fontId="9" fillId="0" borderId="10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3" fontId="2" fillId="0" borderId="2" xfId="0" applyNumberFormat="1" applyFont="1" applyBorder="1" applyAlignment="1">
      <alignment horizontal="center"/>
    </xf>
    <xf numFmtId="2" fontId="14" fillId="0" borderId="18" xfId="0" applyNumberFormat="1" applyFont="1" applyBorder="1"/>
    <xf numFmtId="2" fontId="5" fillId="2" borderId="1" xfId="0" applyNumberFormat="1" applyFont="1" applyFill="1" applyBorder="1" applyAlignment="1">
      <alignment horizontal="center"/>
    </xf>
    <xf numFmtId="170" fontId="2" fillId="0" borderId="1" xfId="1" applyNumberFormat="1" applyFont="1" applyBorder="1" applyAlignment="1">
      <alignment horizontal="right" vertical="center"/>
    </xf>
    <xf numFmtId="170" fontId="3" fillId="0" borderId="1" xfId="1" applyNumberFormat="1" applyFont="1" applyBorder="1" applyAlignment="1">
      <alignment horizontal="right" vertical="center"/>
    </xf>
    <xf numFmtId="0" fontId="5" fillId="0" borderId="0" xfId="0" applyFont="1"/>
    <xf numFmtId="170" fontId="0" fillId="0" borderId="1" xfId="1" applyNumberFormat="1" applyFont="1" applyBorder="1" applyAlignment="1">
      <alignment horizontal="left" vertical="top"/>
    </xf>
    <xf numFmtId="1" fontId="0" fillId="0" borderId="1" xfId="1" applyNumberFormat="1" applyFont="1" applyBorder="1" applyAlignment="1">
      <alignment horizontal="center" vertical="top"/>
    </xf>
    <xf numFmtId="164" fontId="0" fillId="0" borderId="1" xfId="1" applyNumberFormat="1" applyFont="1" applyBorder="1" applyAlignment="1">
      <alignment horizontal="center" vertical="top"/>
    </xf>
    <xf numFmtId="2" fontId="14" fillId="0" borderId="1" xfId="0" applyNumberFormat="1" applyFont="1" applyBorder="1" applyAlignment="1">
      <alignment horizontal="right"/>
    </xf>
    <xf numFmtId="164" fontId="15" fillId="0" borderId="0" xfId="0" applyNumberFormat="1" applyFont="1"/>
    <xf numFmtId="2" fontId="15" fillId="0" borderId="0" xfId="0" applyNumberFormat="1" applyFont="1"/>
    <xf numFmtId="166" fontId="15" fillId="0" borderId="0" xfId="0" applyNumberFormat="1" applyFont="1"/>
    <xf numFmtId="165" fontId="15" fillId="0" borderId="0" xfId="0" applyNumberFormat="1" applyFont="1"/>
    <xf numFmtId="1" fontId="15" fillId="0" borderId="0" xfId="0" applyNumberFormat="1" applyFont="1"/>
    <xf numFmtId="3" fontId="2" fillId="0" borderId="7" xfId="0" applyNumberFormat="1" applyFont="1" applyBorder="1" applyAlignment="1">
      <alignment horizontal="center"/>
    </xf>
    <xf numFmtId="0" fontId="17" fillId="0" borderId="0" xfId="0" applyFont="1"/>
    <xf numFmtId="0" fontId="16" fillId="0" borderId="0" xfId="0" applyFont="1"/>
    <xf numFmtId="3" fontId="16" fillId="0" borderId="0" xfId="0" applyNumberFormat="1" applyFont="1"/>
    <xf numFmtId="3" fontId="17" fillId="0" borderId="0" xfId="0" applyNumberFormat="1" applyFont="1"/>
    <xf numFmtId="168" fontId="17" fillId="0" borderId="0" xfId="0" applyNumberFormat="1" applyFont="1"/>
    <xf numFmtId="0" fontId="18" fillId="0" borderId="0" xfId="0" applyFont="1"/>
    <xf numFmtId="164" fontId="17" fillId="0" borderId="0" xfId="0" applyNumberFormat="1" applyFont="1"/>
    <xf numFmtId="164" fontId="19" fillId="0" borderId="0" xfId="0" applyNumberFormat="1" applyFont="1" applyAlignment="1">
      <alignment horizontal="right" vertical="center" wrapText="1"/>
    </xf>
    <xf numFmtId="167" fontId="17" fillId="0" borderId="0" xfId="0" applyNumberFormat="1" applyFont="1"/>
    <xf numFmtId="0" fontId="20" fillId="0" borderId="1" xfId="0" applyFont="1" applyBorder="1" applyAlignment="1">
      <alignment horizontal="center"/>
    </xf>
    <xf numFmtId="0" fontId="20" fillId="0" borderId="1" xfId="0" applyFont="1" applyBorder="1"/>
    <xf numFmtId="3" fontId="16" fillId="0" borderId="1" xfId="0" applyNumberFormat="1" applyFont="1" applyBorder="1"/>
    <xf numFmtId="0" fontId="20" fillId="0" borderId="7" xfId="0" applyFont="1" applyBorder="1"/>
    <xf numFmtId="0" fontId="20" fillId="0" borderId="0" xfId="0" applyFont="1"/>
    <xf numFmtId="2" fontId="17" fillId="0" borderId="0" xfId="0" applyNumberFormat="1" applyFont="1"/>
    <xf numFmtId="0" fontId="18" fillId="0" borderId="1" xfId="0" applyFont="1" applyBorder="1"/>
    <xf numFmtId="164" fontId="17" fillId="0" borderId="1" xfId="0" applyNumberFormat="1" applyFont="1" applyBorder="1"/>
    <xf numFmtId="0" fontId="17" fillId="0" borderId="1" xfId="0" applyFont="1" applyBorder="1"/>
    <xf numFmtId="0" fontId="19" fillId="0" borderId="1" xfId="0" applyFont="1" applyBorder="1"/>
    <xf numFmtId="165" fontId="19" fillId="0" borderId="1" xfId="0" applyNumberFormat="1" applyFont="1" applyBorder="1"/>
    <xf numFmtId="165" fontId="17" fillId="0" borderId="1" xfId="0" applyNumberFormat="1" applyFont="1" applyBorder="1"/>
    <xf numFmtId="0" fontId="21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vertical="center"/>
    </xf>
    <xf numFmtId="3" fontId="23" fillId="0" borderId="6" xfId="0" applyNumberFormat="1" applyFont="1" applyBorder="1" applyAlignment="1">
      <alignment horizontal="center" vertical="center"/>
    </xf>
    <xf numFmtId="164" fontId="23" fillId="0" borderId="2" xfId="0" applyNumberFormat="1" applyFont="1" applyBorder="1" applyAlignment="1">
      <alignment horizontal="center" vertical="center" wrapText="1"/>
    </xf>
    <xf numFmtId="3" fontId="23" fillId="0" borderId="8" xfId="0" applyNumberFormat="1" applyFont="1" applyBorder="1" applyAlignment="1">
      <alignment horizontal="center" vertical="center"/>
    </xf>
    <xf numFmtId="3" fontId="23" fillId="0" borderId="2" xfId="0" applyNumberFormat="1" applyFont="1" applyBorder="1" applyAlignment="1">
      <alignment horizontal="center" vertical="center" wrapText="1"/>
    </xf>
    <xf numFmtId="0" fontId="24" fillId="0" borderId="0" xfId="0" applyFont="1"/>
    <xf numFmtId="164" fontId="24" fillId="0" borderId="0" xfId="0" applyNumberFormat="1" applyFont="1"/>
    <xf numFmtId="3" fontId="24" fillId="0" borderId="0" xfId="0" applyNumberFormat="1" applyFont="1"/>
    <xf numFmtId="4" fontId="17" fillId="0" borderId="0" xfId="0" applyNumberFormat="1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" fillId="0" borderId="13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6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'TFR by Province'!$B$3</c:f>
              <c:strCache>
                <c:ptCount val="1"/>
                <c:pt idx="0">
                  <c:v>2001-2006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'TFR by Province'!$C$2:$K$2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'TFR by Province'!$C$3:$K$3</c:f>
              <c:numCache>
                <c:formatCode>0.00</c:formatCode>
                <c:ptCount val="9"/>
                <c:pt idx="0">
                  <c:v>3.1212631422218311</c:v>
                </c:pt>
                <c:pt idx="1">
                  <c:v>2.7386085487891831</c:v>
                </c:pt>
                <c:pt idx="2">
                  <c:v>2.2342552196688712</c:v>
                </c:pt>
                <c:pt idx="3">
                  <c:v>2.9611023470594833</c:v>
                </c:pt>
                <c:pt idx="4">
                  <c:v>3.2580609937831202</c:v>
                </c:pt>
                <c:pt idx="5">
                  <c:v>2.8027970409166425</c:v>
                </c:pt>
                <c:pt idx="6">
                  <c:v>3.0667608837727705</c:v>
                </c:pt>
                <c:pt idx="7">
                  <c:v>3.0479899777420321</c:v>
                </c:pt>
                <c:pt idx="8">
                  <c:v>2.2684517043804457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6-4FC7-BF38-B8C59BAD7B19}"/>
            </c:ext>
          </c:extLst>
        </c:ser>
        <c:ser>
          <c:idx val="1"/>
          <c:order val="1"/>
          <c:tx>
            <c:strRef>
              <c:f>'TFR by Province'!$B$4</c:f>
              <c:strCache>
                <c:ptCount val="1"/>
                <c:pt idx="0">
                  <c:v>2006-2011</c:v>
                </c:pt>
              </c:strCache>
            </c:strRef>
          </c:tx>
          <c:spPr>
            <a:pattFill prst="pct20">
              <a:fgClr>
                <a:schemeClr val="tx2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cat>
            <c:strRef>
              <c:f>'TFR by Province'!$C$2:$K$2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'TFR by Province'!$C$4:$K$4</c:f>
              <c:numCache>
                <c:formatCode>0.00</c:formatCode>
                <c:ptCount val="9"/>
                <c:pt idx="0">
                  <c:v>3.1678744055093357</c:v>
                </c:pt>
                <c:pt idx="1">
                  <c:v>2.8393125623967883</c:v>
                </c:pt>
                <c:pt idx="2">
                  <c:v>2.3373568444753596</c:v>
                </c:pt>
                <c:pt idx="3">
                  <c:v>3.0239297632262292</c:v>
                </c:pt>
                <c:pt idx="4">
                  <c:v>3.4593183670839918</c:v>
                </c:pt>
                <c:pt idx="5">
                  <c:v>2.8874132838056399</c:v>
                </c:pt>
                <c:pt idx="6">
                  <c:v>3.0981907449207706</c:v>
                </c:pt>
                <c:pt idx="7">
                  <c:v>3.0923583717471388</c:v>
                </c:pt>
                <c:pt idx="8">
                  <c:v>2.3601508845978065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36-4FC7-BF38-B8C59BAD7B19}"/>
            </c:ext>
          </c:extLst>
        </c:ser>
        <c:ser>
          <c:idx val="2"/>
          <c:order val="2"/>
          <c:tx>
            <c:strRef>
              <c:f>'TFR by Province'!$B$5</c:f>
              <c:strCache>
                <c:ptCount val="1"/>
                <c:pt idx="0">
                  <c:v>2011-2016</c:v>
                </c:pt>
              </c:strCache>
            </c:strRef>
          </c:tx>
          <c:spPr>
            <a:pattFill prst="wdDn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cat>
            <c:strRef>
              <c:f>'TFR by Province'!$C$2:$K$2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'TFR by Province'!$C$5:$K$5</c:f>
              <c:numCache>
                <c:formatCode>0.00</c:formatCode>
                <c:ptCount val="9"/>
                <c:pt idx="0">
                  <c:v>3.0022082147026135</c:v>
                </c:pt>
                <c:pt idx="1">
                  <c:v>2.5343860472317994</c:v>
                </c:pt>
                <c:pt idx="2">
                  <c:v>2.0431371676280192</c:v>
                </c:pt>
                <c:pt idx="3">
                  <c:v>2.7053353628184662</c:v>
                </c:pt>
                <c:pt idx="4">
                  <c:v>3.2903038235051891</c:v>
                </c:pt>
                <c:pt idx="5">
                  <c:v>2.5576635678798088</c:v>
                </c:pt>
                <c:pt idx="6">
                  <c:v>2.9597999137381361</c:v>
                </c:pt>
                <c:pt idx="7">
                  <c:v>2.7630466766504496</c:v>
                </c:pt>
                <c:pt idx="8">
                  <c:v>2.1085519764833554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36-4FC7-BF38-B8C59BAD7B19}"/>
            </c:ext>
          </c:extLst>
        </c:ser>
        <c:ser>
          <c:idx val="3"/>
          <c:order val="3"/>
          <c:tx>
            <c:strRef>
              <c:f>'TFR by Province'!$B$6</c:f>
              <c:strCache>
                <c:ptCount val="1"/>
                <c:pt idx="0">
                  <c:v>2016-2021</c:v>
                </c:pt>
              </c:strCache>
            </c:strRef>
          </c:tx>
          <c:spPr>
            <a:solidFill>
              <a:schemeClr val="bg1"/>
            </a:solidFill>
            <a:ln cmpd="sng">
              <a:solidFill>
                <a:schemeClr val="accent1"/>
              </a:solidFill>
            </a:ln>
          </c:spPr>
          <c:invertIfNegative val="0"/>
          <c:cat>
            <c:strRef>
              <c:f>'TFR by Province'!$C$2:$K$2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'TFR by Province'!$C$6:$K$6</c:f>
              <c:numCache>
                <c:formatCode>0.00</c:formatCode>
                <c:ptCount val="9"/>
                <c:pt idx="0">
                  <c:v>2.9061340832452878</c:v>
                </c:pt>
                <c:pt idx="1">
                  <c:v>2.3375054772603718</c:v>
                </c:pt>
                <c:pt idx="2">
                  <c:v>1.8789917470754116</c:v>
                </c:pt>
                <c:pt idx="3">
                  <c:v>2.5481662937574878</c:v>
                </c:pt>
                <c:pt idx="4">
                  <c:v>3.1824134520812009</c:v>
                </c:pt>
                <c:pt idx="5">
                  <c:v>2.3762358779213093</c:v>
                </c:pt>
                <c:pt idx="6">
                  <c:v>2.7471042877108829</c:v>
                </c:pt>
                <c:pt idx="7">
                  <c:v>2.6010703922294893</c:v>
                </c:pt>
                <c:pt idx="8">
                  <c:v>1.9354844838638758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36-4FC7-BF38-B8C59BAD7B19}"/>
            </c:ext>
          </c:extLst>
        </c:ser>
        <c:ser>
          <c:idx val="4"/>
          <c:order val="4"/>
          <c:tx>
            <c:strRef>
              <c:f>'TFR by Province'!$B$7</c:f>
              <c:strCache>
                <c:ptCount val="1"/>
                <c:pt idx="0">
                  <c:v>2021-2026</c:v>
                </c:pt>
              </c:strCache>
            </c:strRef>
          </c:tx>
          <c:invertIfNegative val="0"/>
          <c:cat>
            <c:strRef>
              <c:f>'TFR by Province'!$C$2:$K$2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'TFR by Province'!$C$7:$K$7</c:f>
              <c:numCache>
                <c:formatCode>0.00</c:formatCode>
                <c:ptCount val="9"/>
                <c:pt idx="0">
                  <c:v>2.9405857329950669</c:v>
                </c:pt>
                <c:pt idx="1">
                  <c:v>2.3822552190574848</c:v>
                </c:pt>
                <c:pt idx="2">
                  <c:v>1.8852733339729615</c:v>
                </c:pt>
                <c:pt idx="3">
                  <c:v>2.5783332944038841</c:v>
                </c:pt>
                <c:pt idx="4">
                  <c:v>3.1788871625155348</c:v>
                </c:pt>
                <c:pt idx="5">
                  <c:v>2.4032174490308251</c:v>
                </c:pt>
                <c:pt idx="6">
                  <c:v>2.7613428647446363</c:v>
                </c:pt>
                <c:pt idx="7">
                  <c:v>2.6138017101431679</c:v>
                </c:pt>
                <c:pt idx="8">
                  <c:v>1.951355258882429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CD-41BA-A6B7-C378855C0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1767760"/>
        <c:axId val="2091763952"/>
      </c:barChart>
      <c:catAx>
        <c:axId val="209176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91763952"/>
        <c:crosses val="autoZero"/>
        <c:auto val="1"/>
        <c:lblAlgn val="ctr"/>
        <c:lblOffset val="100"/>
        <c:noMultiLvlLbl val="0"/>
      </c:catAx>
      <c:valAx>
        <c:axId val="2091763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Fertility Rate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209176776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Male Life expectancy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'LE by gender and prov'!$B$5</c:f>
              <c:strCache>
                <c:ptCount val="1"/>
                <c:pt idx="0">
                  <c:v>2001-2006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'LE by gender and prov'!$C$4:$K$4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'LE by gender and prov'!$C$5:$K$5</c:f>
              <c:numCache>
                <c:formatCode>0.0</c:formatCode>
                <c:ptCount val="9"/>
                <c:pt idx="0">
                  <c:v>51.538947454894654</c:v>
                </c:pt>
                <c:pt idx="1">
                  <c:v>43.345835435389226</c:v>
                </c:pt>
                <c:pt idx="2">
                  <c:v>55.070376598434869</c:v>
                </c:pt>
                <c:pt idx="3">
                  <c:v>45.611646513240018</c:v>
                </c:pt>
                <c:pt idx="4">
                  <c:v>52.895068680516985</c:v>
                </c:pt>
                <c:pt idx="5">
                  <c:v>50.851362254291907</c:v>
                </c:pt>
                <c:pt idx="6">
                  <c:v>50.068962926161781</c:v>
                </c:pt>
                <c:pt idx="7">
                  <c:v>46.103190154612228</c:v>
                </c:pt>
                <c:pt idx="8">
                  <c:v>58.327666314178323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E9-43E3-87B6-D8188E020B16}"/>
            </c:ext>
          </c:extLst>
        </c:ser>
        <c:ser>
          <c:idx val="1"/>
          <c:order val="1"/>
          <c:tx>
            <c:strRef>
              <c:f>'LE by gender and prov'!$B$6</c:f>
              <c:strCache>
                <c:ptCount val="1"/>
                <c:pt idx="0">
                  <c:v>2006-2011</c:v>
                </c:pt>
              </c:strCache>
            </c:strRef>
          </c:tx>
          <c:spPr>
            <a:pattFill prst="pct10">
              <a:fgClr>
                <a:schemeClr val="tx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'LE by gender and prov'!$C$4:$K$4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'LE by gender and prov'!$C$6:$K$6</c:f>
              <c:numCache>
                <c:formatCode>0.0</c:formatCode>
                <c:ptCount val="9"/>
                <c:pt idx="0">
                  <c:v>53.469887586209161</c:v>
                </c:pt>
                <c:pt idx="1">
                  <c:v>45.528445439271245</c:v>
                </c:pt>
                <c:pt idx="2">
                  <c:v>56.74290956039858</c:v>
                </c:pt>
                <c:pt idx="3">
                  <c:v>48.060327218278118</c:v>
                </c:pt>
                <c:pt idx="4">
                  <c:v>54.455572502023493</c:v>
                </c:pt>
                <c:pt idx="5">
                  <c:v>52.978511761003595</c:v>
                </c:pt>
                <c:pt idx="6">
                  <c:v>51.144608196061903</c:v>
                </c:pt>
                <c:pt idx="7">
                  <c:v>48.485255426647242</c:v>
                </c:pt>
                <c:pt idx="8">
                  <c:v>60.656368735550494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E9-43E3-87B6-D8188E020B16}"/>
            </c:ext>
          </c:extLst>
        </c:ser>
        <c:ser>
          <c:idx val="2"/>
          <c:order val="2"/>
          <c:tx>
            <c:strRef>
              <c:f>'LE by gender and prov'!$B$7</c:f>
              <c:strCache>
                <c:ptCount val="1"/>
                <c:pt idx="0">
                  <c:v>2011-2016</c:v>
                </c:pt>
              </c:strCache>
            </c:strRef>
          </c:tx>
          <c:spPr>
            <a:pattFill prst="wdDnDiag">
              <a:fgClr>
                <a:schemeClr val="tx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'LE by gender and prov'!$C$4:$K$4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'LE by gender and prov'!$C$7:$K$7</c:f>
              <c:numCache>
                <c:formatCode>0.0</c:formatCode>
                <c:ptCount val="9"/>
                <c:pt idx="0">
                  <c:v>59.266420928211716</c:v>
                </c:pt>
                <c:pt idx="1">
                  <c:v>53.890669339538945</c:v>
                </c:pt>
                <c:pt idx="2">
                  <c:v>62.20930109769553</c:v>
                </c:pt>
                <c:pt idx="3">
                  <c:v>56.201521408943918</c:v>
                </c:pt>
                <c:pt idx="4">
                  <c:v>59.866866440271252</c:v>
                </c:pt>
                <c:pt idx="5">
                  <c:v>59.303591819725156</c:v>
                </c:pt>
                <c:pt idx="6">
                  <c:v>56.830248691241536</c:v>
                </c:pt>
                <c:pt idx="7">
                  <c:v>56.229193653948435</c:v>
                </c:pt>
                <c:pt idx="8">
                  <c:v>64.360032710329918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E9-43E3-87B6-D8188E020B16}"/>
            </c:ext>
          </c:extLst>
        </c:ser>
        <c:ser>
          <c:idx val="3"/>
          <c:order val="3"/>
          <c:tx>
            <c:strRef>
              <c:f>'LE by gender and prov'!$B$8</c:f>
              <c:strCache>
                <c:ptCount val="1"/>
                <c:pt idx="0">
                  <c:v>2016-2021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'LE by gender and prov'!$C$4:$K$4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'LE by gender and prov'!$C$8:$K$8</c:f>
              <c:numCache>
                <c:formatCode>0.0</c:formatCode>
                <c:ptCount val="9"/>
                <c:pt idx="0">
                  <c:v>60.504833977189499</c:v>
                </c:pt>
                <c:pt idx="1">
                  <c:v>55.542148791709558</c:v>
                </c:pt>
                <c:pt idx="2">
                  <c:v>63.78133349524208</c:v>
                </c:pt>
                <c:pt idx="3">
                  <c:v>57.396188342862914</c:v>
                </c:pt>
                <c:pt idx="4">
                  <c:v>61.445379772890313</c:v>
                </c:pt>
                <c:pt idx="5">
                  <c:v>61.41251045412556</c:v>
                </c:pt>
                <c:pt idx="6">
                  <c:v>58.156575568121283</c:v>
                </c:pt>
                <c:pt idx="7">
                  <c:v>57.64829200611404</c:v>
                </c:pt>
                <c:pt idx="8">
                  <c:v>66.226495572948835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E9-43E3-87B6-D8188E020B16}"/>
            </c:ext>
          </c:extLst>
        </c:ser>
        <c:ser>
          <c:idx val="4"/>
          <c:order val="4"/>
          <c:tx>
            <c:strRef>
              <c:f>'LE by gender and prov'!$B$9</c:f>
              <c:strCache>
                <c:ptCount val="1"/>
                <c:pt idx="0">
                  <c:v>2021-2026</c:v>
                </c:pt>
              </c:strCache>
            </c:strRef>
          </c:tx>
          <c:invertIfNegative val="0"/>
          <c:cat>
            <c:strRef>
              <c:f>'LE by gender and prov'!$C$4:$K$4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'LE by gender and prov'!$C$9:$K$9</c:f>
              <c:numCache>
                <c:formatCode>0.0</c:formatCode>
                <c:ptCount val="9"/>
                <c:pt idx="0">
                  <c:v>61.369944171237023</c:v>
                </c:pt>
                <c:pt idx="1">
                  <c:v>56.988464886699028</c:v>
                </c:pt>
                <c:pt idx="2">
                  <c:v>65.114022260459336</c:v>
                </c:pt>
                <c:pt idx="3">
                  <c:v>59.058656696047379</c:v>
                </c:pt>
                <c:pt idx="4">
                  <c:v>63.200984621716657</c:v>
                </c:pt>
                <c:pt idx="5">
                  <c:v>62.767783624171251</c:v>
                </c:pt>
                <c:pt idx="6">
                  <c:v>59.500496009631213</c:v>
                </c:pt>
                <c:pt idx="7">
                  <c:v>59.559898120261572</c:v>
                </c:pt>
                <c:pt idx="8">
                  <c:v>67.390527467135229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6F-4518-AF21-955A3F252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1788976"/>
        <c:axId val="2091763408"/>
      </c:barChart>
      <c:catAx>
        <c:axId val="2091788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91763408"/>
        <c:crosses val="autoZero"/>
        <c:auto val="1"/>
        <c:lblAlgn val="ctr"/>
        <c:lblOffset val="100"/>
        <c:noMultiLvlLbl val="0"/>
      </c:catAx>
      <c:valAx>
        <c:axId val="2091763408"/>
        <c:scaling>
          <c:orientation val="minMax"/>
          <c:max val="8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Life Expectancy at birth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209178897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Female Life expectancy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'LE by gender and prov'!$B$12</c:f>
              <c:strCache>
                <c:ptCount val="1"/>
                <c:pt idx="0">
                  <c:v>2001-2006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'LE by gender and prov'!$C$11:$K$11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'LE by gender and prov'!$C$12:$K$12</c:f>
              <c:numCache>
                <c:formatCode>0.0</c:formatCode>
                <c:ptCount val="9"/>
                <c:pt idx="0">
                  <c:v>55.225698041843678</c:v>
                </c:pt>
                <c:pt idx="1">
                  <c:v>47.458522266887243</c:v>
                </c:pt>
                <c:pt idx="2">
                  <c:v>58.777230782262833</c:v>
                </c:pt>
                <c:pt idx="3">
                  <c:v>49.695010007743619</c:v>
                </c:pt>
                <c:pt idx="4">
                  <c:v>56.55952299190394</c:v>
                </c:pt>
                <c:pt idx="5">
                  <c:v>54.452620658505211</c:v>
                </c:pt>
                <c:pt idx="6">
                  <c:v>54.299928798499849</c:v>
                </c:pt>
                <c:pt idx="7">
                  <c:v>49.985950547181268</c:v>
                </c:pt>
                <c:pt idx="8">
                  <c:v>61.665688385416921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94-416F-BCA2-2C72C4A23E2D}"/>
            </c:ext>
          </c:extLst>
        </c:ser>
        <c:ser>
          <c:idx val="1"/>
          <c:order val="1"/>
          <c:tx>
            <c:strRef>
              <c:f>'LE by gender and prov'!$B$13</c:f>
              <c:strCache>
                <c:ptCount val="1"/>
                <c:pt idx="0">
                  <c:v>2006-2011</c:v>
                </c:pt>
              </c:strCache>
            </c:strRef>
          </c:tx>
          <c:spPr>
            <a:pattFill prst="pct10">
              <a:fgClr>
                <a:schemeClr val="tx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'LE by gender and prov'!$C$11:$K$11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'LE by gender and prov'!$C$13:$K$13</c:f>
              <c:numCache>
                <c:formatCode>0.0</c:formatCode>
                <c:ptCount val="9"/>
                <c:pt idx="0">
                  <c:v>58.57895870450777</c:v>
                </c:pt>
                <c:pt idx="1">
                  <c:v>51.752567574015877</c:v>
                </c:pt>
                <c:pt idx="2">
                  <c:v>61.78663182382293</c:v>
                </c:pt>
                <c:pt idx="3">
                  <c:v>53.659954511585667</c:v>
                </c:pt>
                <c:pt idx="4">
                  <c:v>59.278205169338818</c:v>
                </c:pt>
                <c:pt idx="5">
                  <c:v>57.623582834707413</c:v>
                </c:pt>
                <c:pt idx="6">
                  <c:v>57.011214980426551</c:v>
                </c:pt>
                <c:pt idx="7">
                  <c:v>53.883051111745623</c:v>
                </c:pt>
                <c:pt idx="8">
                  <c:v>64.916140050944506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94-416F-BCA2-2C72C4A23E2D}"/>
            </c:ext>
          </c:extLst>
        </c:ser>
        <c:ser>
          <c:idx val="2"/>
          <c:order val="2"/>
          <c:tx>
            <c:strRef>
              <c:f>'LE by gender and prov'!$B$14</c:f>
              <c:strCache>
                <c:ptCount val="1"/>
                <c:pt idx="0">
                  <c:v>2011-2016</c:v>
                </c:pt>
              </c:strCache>
            </c:strRef>
          </c:tx>
          <c:spPr>
            <a:pattFill prst="wdDnDiag">
              <a:fgClr>
                <a:schemeClr val="tx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'LE by gender and prov'!$C$11:$K$11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'LE by gender and prov'!$C$14:$K$14</c:f>
              <c:numCache>
                <c:formatCode>0.0</c:formatCode>
                <c:ptCount val="9"/>
                <c:pt idx="0">
                  <c:v>64.694868761860931</c:v>
                </c:pt>
                <c:pt idx="1">
                  <c:v>60.703420426675592</c:v>
                </c:pt>
                <c:pt idx="2">
                  <c:v>67.671275627607727</c:v>
                </c:pt>
                <c:pt idx="3">
                  <c:v>62.739287688943755</c:v>
                </c:pt>
                <c:pt idx="4">
                  <c:v>65.354213522206919</c:v>
                </c:pt>
                <c:pt idx="5">
                  <c:v>64.395031531604758</c:v>
                </c:pt>
                <c:pt idx="6">
                  <c:v>63.272544948640665</c:v>
                </c:pt>
                <c:pt idx="7">
                  <c:v>62.668476030445859</c:v>
                </c:pt>
                <c:pt idx="8">
                  <c:v>69.036972899863571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94-416F-BCA2-2C72C4A23E2D}"/>
            </c:ext>
          </c:extLst>
        </c:ser>
        <c:ser>
          <c:idx val="3"/>
          <c:order val="3"/>
          <c:tx>
            <c:strRef>
              <c:f>'LE by gender and prov'!$B$15</c:f>
              <c:strCache>
                <c:ptCount val="1"/>
                <c:pt idx="0">
                  <c:v>2016-2021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'LE by gender and prov'!$C$11:$K$11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'LE by gender and prov'!$C$15:$K$15</c:f>
              <c:numCache>
                <c:formatCode>0.0</c:formatCode>
                <c:ptCount val="9"/>
                <c:pt idx="0">
                  <c:v>65.400866347796565</c:v>
                </c:pt>
                <c:pt idx="1">
                  <c:v>61.913566802245455</c:v>
                </c:pt>
                <c:pt idx="2">
                  <c:v>68.609808891675598</c:v>
                </c:pt>
                <c:pt idx="3">
                  <c:v>63.327415378140323</c:v>
                </c:pt>
                <c:pt idx="4">
                  <c:v>66.282015066729642</c:v>
                </c:pt>
                <c:pt idx="5">
                  <c:v>66.123498221047356</c:v>
                </c:pt>
                <c:pt idx="6">
                  <c:v>64.314935736726483</c:v>
                </c:pt>
                <c:pt idx="7">
                  <c:v>63.470473943617542</c:v>
                </c:pt>
                <c:pt idx="8">
                  <c:v>70.525058446912908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94-416F-BCA2-2C72C4A23E2D}"/>
            </c:ext>
          </c:extLst>
        </c:ser>
        <c:ser>
          <c:idx val="4"/>
          <c:order val="4"/>
          <c:tx>
            <c:strRef>
              <c:f>'LE by gender and prov'!$B$16</c:f>
              <c:strCache>
                <c:ptCount val="1"/>
                <c:pt idx="0">
                  <c:v>2021-2026</c:v>
                </c:pt>
              </c:strCache>
            </c:strRef>
          </c:tx>
          <c:invertIfNegative val="0"/>
          <c:cat>
            <c:strRef>
              <c:f>'LE by gender and prov'!$C$11:$K$11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'LE by gender and prov'!$C$16:$K$16</c:f>
              <c:numCache>
                <c:formatCode>0.0</c:formatCode>
                <c:ptCount val="9"/>
                <c:pt idx="0">
                  <c:v>67.219185902385632</c:v>
                </c:pt>
                <c:pt idx="1">
                  <c:v>63.782235054796807</c:v>
                </c:pt>
                <c:pt idx="2">
                  <c:v>70.62444869006174</c:v>
                </c:pt>
                <c:pt idx="3">
                  <c:v>65.292357374280982</c:v>
                </c:pt>
                <c:pt idx="4">
                  <c:v>68.321199305742937</c:v>
                </c:pt>
                <c:pt idx="5">
                  <c:v>67.436110753382877</c:v>
                </c:pt>
                <c:pt idx="6">
                  <c:v>65.985143083756171</c:v>
                </c:pt>
                <c:pt idx="7">
                  <c:v>65.783527699213153</c:v>
                </c:pt>
                <c:pt idx="8">
                  <c:v>71.573148503241171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8B-4721-9754-1937494FF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1768304"/>
        <c:axId val="2091781360"/>
      </c:barChart>
      <c:catAx>
        <c:axId val="2091768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91781360"/>
        <c:crosses val="autoZero"/>
        <c:auto val="1"/>
        <c:lblAlgn val="ctr"/>
        <c:lblOffset val="100"/>
        <c:noMultiLvlLbl val="0"/>
      </c:catAx>
      <c:valAx>
        <c:axId val="2091781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Life Expectancy at birth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209176830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7</xdr:row>
      <xdr:rowOff>123825</xdr:rowOff>
    </xdr:from>
    <xdr:to>
      <xdr:col>10</xdr:col>
      <xdr:colOff>76200</xdr:colOff>
      <xdr:row>22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476250</xdr:colOff>
      <xdr:row>0</xdr:row>
      <xdr:rowOff>142875</xdr:rowOff>
    </xdr:from>
    <xdr:to>
      <xdr:col>20</xdr:col>
      <xdr:colOff>171450</xdr:colOff>
      <xdr:row>16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571500</xdr:colOff>
      <xdr:row>17</xdr:row>
      <xdr:rowOff>47625</xdr:rowOff>
    </xdr:from>
    <xdr:to>
      <xdr:col>20</xdr:col>
      <xdr:colOff>266700</xdr:colOff>
      <xdr:row>31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18"/>
  <sheetViews>
    <sheetView workbookViewId="0">
      <selection activeCell="B4" sqref="B4:G8"/>
    </sheetView>
  </sheetViews>
  <sheetFormatPr defaultRowHeight="14.4" x14ac:dyDescent="0.3"/>
  <cols>
    <col min="1" max="1" width="14" customWidth="1"/>
    <col min="2" max="2" width="11.6640625" customWidth="1"/>
    <col min="3" max="5" width="10.6640625" customWidth="1"/>
    <col min="6" max="6" width="12.44140625" customWidth="1"/>
    <col min="7" max="7" width="12.33203125" customWidth="1"/>
  </cols>
  <sheetData>
    <row r="2" spans="1:17" ht="27" x14ac:dyDescent="0.3">
      <c r="A2" s="7" t="s">
        <v>0</v>
      </c>
      <c r="B2" s="122" t="s">
        <v>1</v>
      </c>
      <c r="C2" s="122"/>
      <c r="D2" s="122" t="s">
        <v>2</v>
      </c>
      <c r="E2" s="122"/>
      <c r="F2" s="122" t="s">
        <v>3</v>
      </c>
      <c r="G2" s="122"/>
    </row>
    <row r="3" spans="1:17" ht="32.25" customHeight="1" x14ac:dyDescent="0.3">
      <c r="A3" s="6"/>
      <c r="B3" s="7" t="s">
        <v>4</v>
      </c>
      <c r="C3" s="7" t="s">
        <v>20</v>
      </c>
      <c r="D3" s="7" t="s">
        <v>4</v>
      </c>
      <c r="E3" s="7" t="s">
        <v>20</v>
      </c>
      <c r="F3" s="7" t="s">
        <v>4</v>
      </c>
      <c r="G3" s="7" t="s">
        <v>20</v>
      </c>
    </row>
    <row r="4" spans="1:17" x14ac:dyDescent="0.3">
      <c r="A4" s="8" t="s">
        <v>5</v>
      </c>
      <c r="B4" s="76">
        <v>25266984</v>
      </c>
      <c r="C4" s="58">
        <v>81.80670979272297</v>
      </c>
      <c r="D4" s="76">
        <v>26242328</v>
      </c>
      <c r="E4" s="58">
        <v>81.67622085780809</v>
      </c>
      <c r="F4" s="76">
        <v>51509312</v>
      </c>
      <c r="G4" s="58">
        <v>81.740177844627922</v>
      </c>
      <c r="H4" s="57"/>
      <c r="I4" s="3"/>
      <c r="J4" s="3"/>
      <c r="K4" s="3"/>
      <c r="L4" s="3"/>
      <c r="M4" s="3"/>
      <c r="N4" s="3"/>
      <c r="O4" s="15"/>
      <c r="P4" s="3"/>
      <c r="Q4" s="3"/>
    </row>
    <row r="5" spans="1:17" x14ac:dyDescent="0.3">
      <c r="A5" s="8" t="s">
        <v>6</v>
      </c>
      <c r="B5" s="76">
        <v>2600412</v>
      </c>
      <c r="C5" s="58">
        <v>8.4193329059580009</v>
      </c>
      <c r="D5" s="76">
        <v>2738174</v>
      </c>
      <c r="E5" s="58">
        <v>8.5222509363920693</v>
      </c>
      <c r="F5" s="76">
        <v>5338586</v>
      </c>
      <c r="G5" s="58">
        <v>8.4718073710408088</v>
      </c>
      <c r="H5" s="3"/>
      <c r="I5" s="3"/>
      <c r="J5" s="3"/>
      <c r="K5" s="3"/>
      <c r="L5" s="3"/>
      <c r="M5" s="3"/>
      <c r="N5" s="3"/>
      <c r="O5" s="15"/>
      <c r="P5" s="3"/>
      <c r="Q5" s="3"/>
    </row>
    <row r="6" spans="1:17" x14ac:dyDescent="0.3">
      <c r="A6" s="8" t="s">
        <v>7</v>
      </c>
      <c r="B6" s="76">
        <v>829316</v>
      </c>
      <c r="C6" s="58">
        <v>2.6850697075069125</v>
      </c>
      <c r="D6" s="76">
        <v>799478</v>
      </c>
      <c r="E6" s="58">
        <v>2.488283116458216</v>
      </c>
      <c r="F6" s="76">
        <v>1628794</v>
      </c>
      <c r="G6" s="58">
        <v>2.5847347996467684</v>
      </c>
      <c r="I6" s="3"/>
      <c r="J6" s="3"/>
      <c r="K6" s="3"/>
      <c r="L6" s="3"/>
      <c r="M6" s="3"/>
      <c r="N6" s="3"/>
      <c r="O6" s="15"/>
      <c r="P6" s="3"/>
      <c r="Q6" s="3"/>
    </row>
    <row r="7" spans="1:17" x14ac:dyDescent="0.3">
      <c r="A7" s="8" t="s">
        <v>8</v>
      </c>
      <c r="B7" s="76">
        <v>2189488</v>
      </c>
      <c r="C7" s="58">
        <v>7.0888875938121236</v>
      </c>
      <c r="D7" s="76">
        <v>2349724</v>
      </c>
      <c r="E7" s="58">
        <v>7.3132450893416259</v>
      </c>
      <c r="F7" s="76">
        <v>4539212</v>
      </c>
      <c r="G7" s="58">
        <v>7.2032799846845021</v>
      </c>
      <c r="I7" s="3"/>
      <c r="J7" s="3"/>
      <c r="K7" s="3"/>
      <c r="L7" s="3"/>
      <c r="M7" s="3"/>
      <c r="N7" s="3"/>
      <c r="O7" s="15"/>
      <c r="P7" s="3"/>
      <c r="Q7" s="3"/>
    </row>
    <row r="8" spans="1:17" x14ac:dyDescent="0.3">
      <c r="A8" s="8" t="s">
        <v>9</v>
      </c>
      <c r="B8" s="77">
        <v>30886200</v>
      </c>
      <c r="C8" s="59" t="s">
        <v>104</v>
      </c>
      <c r="D8" s="77">
        <v>32129704</v>
      </c>
      <c r="E8" s="59" t="s">
        <v>104</v>
      </c>
      <c r="F8" s="77">
        <v>63015904</v>
      </c>
      <c r="G8" s="59" t="s">
        <v>104</v>
      </c>
      <c r="I8" s="3"/>
      <c r="J8" s="3"/>
      <c r="K8" s="3"/>
      <c r="L8" s="3"/>
      <c r="M8" s="3"/>
      <c r="N8" s="3"/>
      <c r="O8" s="3"/>
      <c r="P8" s="3"/>
      <c r="Q8" s="3"/>
    </row>
    <row r="9" spans="1:17" x14ac:dyDescent="0.3">
      <c r="A9" s="12" t="s">
        <v>99</v>
      </c>
    </row>
    <row r="10" spans="1:17" x14ac:dyDescent="0.3">
      <c r="A10" t="str">
        <f>A4</f>
        <v>African</v>
      </c>
      <c r="B10" s="30">
        <f>ROUND(B4/1000,1)</f>
        <v>25267</v>
      </c>
      <c r="C10" s="26">
        <f>C4</f>
        <v>81.80670979272297</v>
      </c>
      <c r="D10" s="30">
        <f t="shared" ref="D10:F10" si="0">ROUND(D4/1000,1)</f>
        <v>26242.3</v>
      </c>
      <c r="E10" s="26">
        <f>E4</f>
        <v>81.67622085780809</v>
      </c>
      <c r="F10" s="30">
        <f t="shared" si="0"/>
        <v>51509.3</v>
      </c>
      <c r="G10" s="26">
        <f>G4</f>
        <v>81.740177844627922</v>
      </c>
      <c r="J10" s="3"/>
      <c r="K10" s="3"/>
      <c r="L10" s="3"/>
      <c r="M10" s="3"/>
      <c r="N10" s="3"/>
    </row>
    <row r="11" spans="1:17" x14ac:dyDescent="0.3">
      <c r="A11" t="str">
        <f t="shared" ref="A11:A13" si="1">A5</f>
        <v>Coloured</v>
      </c>
      <c r="B11" s="30">
        <f>ROUND(B5/1000,1)</f>
        <v>2600.4</v>
      </c>
      <c r="C11" s="26">
        <f t="shared" ref="C11:C13" si="2">C5</f>
        <v>8.4193329059580009</v>
      </c>
      <c r="D11" s="30">
        <f t="shared" ref="B11:F13" si="3">ROUND(D5/1000,1)</f>
        <v>2738.2</v>
      </c>
      <c r="E11" s="26">
        <f t="shared" ref="E11:E13" si="4">E5</f>
        <v>8.5222509363920693</v>
      </c>
      <c r="F11" s="30">
        <f t="shared" si="3"/>
        <v>5338.6</v>
      </c>
      <c r="G11" s="26">
        <f t="shared" ref="G11:G13" si="5">G5</f>
        <v>8.4718073710408088</v>
      </c>
      <c r="J11" s="3"/>
      <c r="K11" s="3"/>
      <c r="L11" s="3"/>
      <c r="M11" s="3"/>
      <c r="N11" s="3"/>
    </row>
    <row r="12" spans="1:17" x14ac:dyDescent="0.3">
      <c r="A12" t="str">
        <f t="shared" si="1"/>
        <v>Indian/Asian</v>
      </c>
      <c r="B12" s="30">
        <f t="shared" si="3"/>
        <v>829.3</v>
      </c>
      <c r="C12" s="26">
        <f t="shared" si="2"/>
        <v>2.6850697075069125</v>
      </c>
      <c r="D12" s="30">
        <f t="shared" si="3"/>
        <v>799.5</v>
      </c>
      <c r="E12" s="26">
        <f t="shared" si="4"/>
        <v>2.488283116458216</v>
      </c>
      <c r="F12" s="30">
        <f t="shared" si="3"/>
        <v>1628.8</v>
      </c>
      <c r="G12" s="26">
        <f t="shared" si="5"/>
        <v>2.5847347996467684</v>
      </c>
      <c r="J12" s="3"/>
      <c r="K12" s="3"/>
      <c r="L12" s="3"/>
      <c r="M12" s="3"/>
      <c r="N12" s="3"/>
    </row>
    <row r="13" spans="1:17" x14ac:dyDescent="0.3">
      <c r="A13" t="str">
        <f t="shared" si="1"/>
        <v>White</v>
      </c>
      <c r="B13" s="30">
        <f t="shared" si="3"/>
        <v>2189.5</v>
      </c>
      <c r="C13" s="26">
        <f t="shared" si="2"/>
        <v>7.0888875938121236</v>
      </c>
      <c r="D13" s="30">
        <f t="shared" si="3"/>
        <v>2349.6999999999998</v>
      </c>
      <c r="E13" s="26">
        <f t="shared" si="4"/>
        <v>7.3132450893416259</v>
      </c>
      <c r="F13" s="30">
        <f t="shared" si="3"/>
        <v>4539.2</v>
      </c>
      <c r="G13" s="26">
        <f t="shared" si="5"/>
        <v>7.2032799846845021</v>
      </c>
      <c r="J13" s="3"/>
      <c r="K13" s="3"/>
      <c r="L13" s="3"/>
      <c r="M13" s="3"/>
      <c r="N13" s="3"/>
    </row>
    <row r="14" spans="1:17" x14ac:dyDescent="0.3">
      <c r="B14" s="30">
        <f>ROUND(B8/1000,1)</f>
        <v>30886.2</v>
      </c>
      <c r="C14" s="26" t="str">
        <f>C8</f>
        <v>100,0</v>
      </c>
      <c r="D14" s="30">
        <f t="shared" ref="D14" si="6">ROUND(D8/1000,1)</f>
        <v>32129.7</v>
      </c>
      <c r="E14" s="26" t="str">
        <f>E8</f>
        <v>100,0</v>
      </c>
      <c r="F14" s="30">
        <f>ROUND(F8/1000,1)</f>
        <v>63015.9</v>
      </c>
      <c r="G14" s="26" t="str">
        <f>G8</f>
        <v>100,0</v>
      </c>
      <c r="J14" s="3"/>
      <c r="K14" s="3"/>
      <c r="L14" s="3"/>
      <c r="M14" s="3"/>
      <c r="N14" s="3"/>
    </row>
    <row r="15" spans="1:17" x14ac:dyDescent="0.3">
      <c r="B15" s="29"/>
      <c r="C15" s="28"/>
      <c r="D15" s="29"/>
      <c r="E15" s="28"/>
      <c r="F15" s="29"/>
      <c r="G15" s="28"/>
    </row>
    <row r="16" spans="1:17" x14ac:dyDescent="0.3">
      <c r="A16" t="s">
        <v>101</v>
      </c>
      <c r="B16" s="33">
        <f>B8/F8*100</f>
        <v>49.01334114003982</v>
      </c>
    </row>
    <row r="17" spans="1:10" x14ac:dyDescent="0.3">
      <c r="A17" t="s">
        <v>102</v>
      </c>
      <c r="B17" s="34">
        <f>D8/F8*100</f>
        <v>50.98665885996018</v>
      </c>
    </row>
    <row r="18" spans="1:10" x14ac:dyDescent="0.3">
      <c r="D18" t="s">
        <v>105</v>
      </c>
      <c r="J18" t="s">
        <v>126</v>
      </c>
    </row>
  </sheetData>
  <mergeCells count="3">
    <mergeCell ref="B2:C2"/>
    <mergeCell ref="D2:E2"/>
    <mergeCell ref="F2:G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B84"/>
  <sheetViews>
    <sheetView workbookViewId="0">
      <selection sqref="A1:M58"/>
    </sheetView>
  </sheetViews>
  <sheetFormatPr defaultColWidth="8.88671875" defaultRowHeight="14.4" x14ac:dyDescent="0.3"/>
  <cols>
    <col min="1" max="1" width="21.5546875" style="89" customWidth="1"/>
    <col min="2" max="11" width="9" style="89" bestFit="1" customWidth="1"/>
    <col min="12" max="12" width="9.88671875" style="89" bestFit="1" customWidth="1"/>
    <col min="13" max="13" width="9" style="89" bestFit="1" customWidth="1"/>
    <col min="14" max="16384" width="8.88671875" style="89"/>
  </cols>
  <sheetData>
    <row r="1" spans="1:28" x14ac:dyDescent="0.3">
      <c r="A1" s="89" t="s">
        <v>88</v>
      </c>
    </row>
    <row r="2" spans="1:28" x14ac:dyDescent="0.3">
      <c r="A2" s="89" t="s">
        <v>53</v>
      </c>
      <c r="B2" s="125" t="s">
        <v>59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</row>
    <row r="3" spans="1:28" x14ac:dyDescent="0.3">
      <c r="B3" s="89" t="s">
        <v>41</v>
      </c>
      <c r="C3" s="89" t="s">
        <v>42</v>
      </c>
      <c r="D3" s="89" t="s">
        <v>58</v>
      </c>
      <c r="E3" s="89" t="s">
        <v>43</v>
      </c>
      <c r="F3" s="89" t="s">
        <v>44</v>
      </c>
      <c r="G3" s="89" t="s">
        <v>45</v>
      </c>
      <c r="H3" s="89" t="s">
        <v>46</v>
      </c>
      <c r="I3" s="89" t="s">
        <v>47</v>
      </c>
      <c r="J3" s="89" t="s">
        <v>48</v>
      </c>
      <c r="K3" s="89" t="s">
        <v>56</v>
      </c>
      <c r="L3" s="89" t="s">
        <v>57</v>
      </c>
      <c r="M3" s="89" t="s">
        <v>54</v>
      </c>
    </row>
    <row r="4" spans="1:28" x14ac:dyDescent="0.3">
      <c r="A4" s="89" t="s">
        <v>41</v>
      </c>
      <c r="B4" s="90">
        <v>0</v>
      </c>
      <c r="C4" s="91">
        <v>13338.494088293943</v>
      </c>
      <c r="D4" s="91">
        <v>149486.60190099833</v>
      </c>
      <c r="E4" s="91">
        <v>100652.23634027129</v>
      </c>
      <c r="F4" s="91">
        <v>14316.049738504906</v>
      </c>
      <c r="G4" s="91">
        <v>17204.679513977473</v>
      </c>
      <c r="H4" s="91">
        <v>8269.0700850338726</v>
      </c>
      <c r="I4" s="91">
        <v>38574.80440024384</v>
      </c>
      <c r="J4" s="91">
        <v>167746.54380479534</v>
      </c>
      <c r="K4" s="91">
        <v>509588.47987211903</v>
      </c>
      <c r="L4" s="91">
        <v>170216.97866816816</v>
      </c>
      <c r="M4" s="91">
        <v>-339371.50120395084</v>
      </c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</row>
    <row r="5" spans="1:28" x14ac:dyDescent="0.3">
      <c r="A5" s="89" t="s">
        <v>42</v>
      </c>
      <c r="B5" s="91">
        <v>8150.776364168265</v>
      </c>
      <c r="C5" s="90">
        <v>0</v>
      </c>
      <c r="D5" s="91">
        <v>79297.664328384475</v>
      </c>
      <c r="E5" s="91">
        <v>7600.9500168772884</v>
      </c>
      <c r="F5" s="91">
        <v>6420.6932079640446</v>
      </c>
      <c r="G5" s="91">
        <v>10407.307056391421</v>
      </c>
      <c r="H5" s="91">
        <v>8747.9430160009524</v>
      </c>
      <c r="I5" s="91">
        <v>23074.704058088104</v>
      </c>
      <c r="J5" s="91">
        <v>11771.040198566134</v>
      </c>
      <c r="K5" s="91">
        <v>155471.07824644068</v>
      </c>
      <c r="L5" s="91">
        <v>121574.83878062147</v>
      </c>
      <c r="M5" s="91">
        <v>-33896.239465819206</v>
      </c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</row>
    <row r="6" spans="1:28" x14ac:dyDescent="0.3">
      <c r="A6" s="89" t="s">
        <v>58</v>
      </c>
      <c r="B6" s="91">
        <v>44913.526083360528</v>
      </c>
      <c r="C6" s="91">
        <v>35018.605016409667</v>
      </c>
      <c r="D6" s="90">
        <v>0</v>
      </c>
      <c r="E6" s="91">
        <v>72875.368631638659</v>
      </c>
      <c r="F6" s="91">
        <v>96071.05157311025</v>
      </c>
      <c r="G6" s="91">
        <v>86293.049484983392</v>
      </c>
      <c r="H6" s="91">
        <v>10314.562211931277</v>
      </c>
      <c r="I6" s="91">
        <v>66096.80410808482</v>
      </c>
      <c r="J6" s="91">
        <v>102588.29992918429</v>
      </c>
      <c r="K6" s="91">
        <v>514171.26703870285</v>
      </c>
      <c r="L6" s="91">
        <v>1426810.3902773699</v>
      </c>
      <c r="M6" s="91">
        <v>912639.12323866703</v>
      </c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</row>
    <row r="7" spans="1:28" x14ac:dyDescent="0.3">
      <c r="A7" s="89" t="s">
        <v>43</v>
      </c>
      <c r="B7" s="91">
        <v>23884.575274682633</v>
      </c>
      <c r="C7" s="91">
        <v>11555.056309825206</v>
      </c>
      <c r="D7" s="91">
        <v>209819.44830236037</v>
      </c>
      <c r="E7" s="90">
        <v>0</v>
      </c>
      <c r="F7" s="91">
        <v>8976.1102729618833</v>
      </c>
      <c r="G7" s="91">
        <v>34365.477729948485</v>
      </c>
      <c r="H7" s="91">
        <v>8051.7622523176669</v>
      </c>
      <c r="I7" s="91">
        <v>10923.449569276103</v>
      </c>
      <c r="J7" s="91">
        <v>31185.210538295018</v>
      </c>
      <c r="K7" s="91">
        <v>338761.09024966741</v>
      </c>
      <c r="L7" s="91">
        <v>284236.4638392558</v>
      </c>
      <c r="M7" s="91">
        <v>-54524.626410411613</v>
      </c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</row>
    <row r="8" spans="1:28" x14ac:dyDescent="0.3">
      <c r="A8" s="89" t="s">
        <v>44</v>
      </c>
      <c r="B8" s="91">
        <v>4237.680041278687</v>
      </c>
      <c r="C8" s="91">
        <v>5510.1370462185469</v>
      </c>
      <c r="D8" s="91">
        <v>327751.73326396977</v>
      </c>
      <c r="E8" s="91">
        <v>7781.5854425006</v>
      </c>
      <c r="F8" s="90">
        <v>0</v>
      </c>
      <c r="G8" s="91">
        <v>44986.683703458766</v>
      </c>
      <c r="H8" s="91">
        <v>2449.0796403349086</v>
      </c>
      <c r="I8" s="91">
        <v>30682.946090765941</v>
      </c>
      <c r="J8" s="91">
        <v>10753.614609870459</v>
      </c>
      <c r="K8" s="91">
        <v>434153.45983839763</v>
      </c>
      <c r="L8" s="91">
        <v>261524.08891546389</v>
      </c>
      <c r="M8" s="91">
        <v>-172629.37092293374</v>
      </c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</row>
    <row r="9" spans="1:28" x14ac:dyDescent="0.3">
      <c r="A9" s="89" t="s">
        <v>45</v>
      </c>
      <c r="B9" s="91">
        <v>4609.8010427146519</v>
      </c>
      <c r="C9" s="91">
        <v>4778.5032885489973</v>
      </c>
      <c r="D9" s="91">
        <v>122852.91036504228</v>
      </c>
      <c r="E9" s="91">
        <v>11579.18114823319</v>
      </c>
      <c r="F9" s="91">
        <v>21493.992227734692</v>
      </c>
      <c r="G9" s="90">
        <v>0</v>
      </c>
      <c r="H9" s="91">
        <v>2117.5959599171215</v>
      </c>
      <c r="I9" s="91">
        <v>12278.179266981691</v>
      </c>
      <c r="J9" s="91">
        <v>8968.7240009838242</v>
      </c>
      <c r="K9" s="91">
        <v>188678.88730015644</v>
      </c>
      <c r="L9" s="91">
        <v>273225.04367172712</v>
      </c>
      <c r="M9" s="91">
        <v>84546.156371570687</v>
      </c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</row>
    <row r="10" spans="1:28" x14ac:dyDescent="0.3">
      <c r="A10" s="89" t="s">
        <v>46</v>
      </c>
      <c r="B10" s="91">
        <v>4145.6141350396665</v>
      </c>
      <c r="C10" s="91">
        <v>8288.8099048296026</v>
      </c>
      <c r="D10" s="91">
        <v>15563.159275534432</v>
      </c>
      <c r="E10" s="91">
        <v>5305.9308944125414</v>
      </c>
      <c r="F10" s="91">
        <v>2473.3707551768921</v>
      </c>
      <c r="G10" s="91">
        <v>4201.6234507976569</v>
      </c>
      <c r="H10" s="90">
        <v>0</v>
      </c>
      <c r="I10" s="91">
        <v>11879.611945329085</v>
      </c>
      <c r="J10" s="91">
        <v>17029.440057147101</v>
      </c>
      <c r="K10" s="91">
        <v>68887.560418266978</v>
      </c>
      <c r="L10" s="91">
        <v>77024.902476468837</v>
      </c>
      <c r="M10" s="91">
        <v>8137.3420582018589</v>
      </c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</row>
    <row r="11" spans="1:28" x14ac:dyDescent="0.3">
      <c r="A11" s="89" t="s">
        <v>47</v>
      </c>
      <c r="B11" s="91">
        <v>4341.7141350068214</v>
      </c>
      <c r="C11" s="91">
        <v>9883.8122924123272</v>
      </c>
      <c r="D11" s="91">
        <v>77487.802484782296</v>
      </c>
      <c r="E11" s="91">
        <v>5121.643034640013</v>
      </c>
      <c r="F11" s="91">
        <v>16725.65786243981</v>
      </c>
      <c r="G11" s="91">
        <v>9987.0233320358366</v>
      </c>
      <c r="H11" s="91">
        <v>19780.065562491836</v>
      </c>
      <c r="I11" s="90">
        <v>0</v>
      </c>
      <c r="J11" s="91">
        <v>7624.6468812677085</v>
      </c>
      <c r="K11" s="91">
        <v>150952.36558507665</v>
      </c>
      <c r="L11" s="91">
        <v>264380.0523187443</v>
      </c>
      <c r="M11" s="91">
        <v>113427.68673366765</v>
      </c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</row>
    <row r="12" spans="1:28" x14ac:dyDescent="0.3">
      <c r="A12" s="89" t="s">
        <v>48</v>
      </c>
      <c r="B12" s="91">
        <v>44638.766751806063</v>
      </c>
      <c r="C12" s="91">
        <v>6964.784258025149</v>
      </c>
      <c r="D12" s="91">
        <v>53963.926183686373</v>
      </c>
      <c r="E12" s="91">
        <v>11373.870148313641</v>
      </c>
      <c r="F12" s="91">
        <v>5034.0041802491742</v>
      </c>
      <c r="G12" s="91">
        <v>6307.2148140430509</v>
      </c>
      <c r="H12" s="91">
        <v>11132.143664036632</v>
      </c>
      <c r="I12" s="91">
        <v>7245.5922337990696</v>
      </c>
      <c r="J12" s="90">
        <v>0</v>
      </c>
      <c r="K12" s="91">
        <v>146660.30223395917</v>
      </c>
      <c r="L12" s="91">
        <v>453442.7318349675</v>
      </c>
      <c r="M12" s="91">
        <v>306782.42960100831</v>
      </c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</row>
    <row r="13" spans="1:28" x14ac:dyDescent="0.3">
      <c r="A13" s="89" t="s">
        <v>103</v>
      </c>
      <c r="B13" s="91">
        <v>31294.524840110818</v>
      </c>
      <c r="C13" s="91">
        <v>26236.636576058048</v>
      </c>
      <c r="D13" s="91">
        <v>390587.14417261165</v>
      </c>
      <c r="E13" s="91">
        <v>61945.698182368593</v>
      </c>
      <c r="F13" s="91">
        <v>90013.159097322234</v>
      </c>
      <c r="G13" s="91">
        <v>59471.984586091057</v>
      </c>
      <c r="H13" s="91">
        <v>6162.6800844045647</v>
      </c>
      <c r="I13" s="91">
        <v>63623.960646175648</v>
      </c>
      <c r="J13" s="91">
        <v>95775.211814857568</v>
      </c>
      <c r="K13" s="90"/>
      <c r="L13" s="90"/>
      <c r="M13" s="90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</row>
    <row r="14" spans="1:28" x14ac:dyDescent="0.3">
      <c r="B14" s="91"/>
      <c r="C14" s="91"/>
      <c r="D14" s="91"/>
      <c r="E14" s="91"/>
      <c r="F14" s="91"/>
      <c r="G14" s="91"/>
      <c r="H14" s="91"/>
      <c r="I14" s="91"/>
      <c r="J14" s="91"/>
      <c r="K14" s="90"/>
      <c r="L14" s="90"/>
      <c r="M14" s="90"/>
      <c r="Q14" s="92"/>
      <c r="R14" s="92"/>
      <c r="S14" s="92"/>
      <c r="T14" s="92"/>
      <c r="U14" s="92"/>
      <c r="V14" s="92"/>
      <c r="W14" s="92"/>
      <c r="X14" s="92"/>
      <c r="Y14" s="92"/>
    </row>
    <row r="15" spans="1:28" x14ac:dyDescent="0.3">
      <c r="A15" s="89" t="s">
        <v>89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</row>
    <row r="16" spans="1:28" x14ac:dyDescent="0.3">
      <c r="A16" s="89" t="s">
        <v>59</v>
      </c>
      <c r="B16" s="126" t="s">
        <v>60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</row>
    <row r="17" spans="1:28" x14ac:dyDescent="0.3">
      <c r="B17" s="90" t="s">
        <v>41</v>
      </c>
      <c r="C17" s="90" t="s">
        <v>42</v>
      </c>
      <c r="D17" s="90" t="s">
        <v>58</v>
      </c>
      <c r="E17" s="90" t="s">
        <v>43</v>
      </c>
      <c r="F17" s="90" t="s">
        <v>44</v>
      </c>
      <c r="G17" s="90" t="s">
        <v>45</v>
      </c>
      <c r="H17" s="90" t="s">
        <v>46</v>
      </c>
      <c r="I17" s="90" t="s">
        <v>47</v>
      </c>
      <c r="J17" s="90" t="s">
        <v>48</v>
      </c>
      <c r="K17" s="90" t="s">
        <v>56</v>
      </c>
      <c r="L17" s="90" t="s">
        <v>57</v>
      </c>
      <c r="M17" s="90" t="s">
        <v>54</v>
      </c>
    </row>
    <row r="18" spans="1:28" x14ac:dyDescent="0.3">
      <c r="A18" s="89" t="s">
        <v>41</v>
      </c>
      <c r="B18" s="90">
        <v>0</v>
      </c>
      <c r="C18" s="91">
        <v>13988.218498025199</v>
      </c>
      <c r="D18" s="91">
        <v>136378.27169840792</v>
      </c>
      <c r="E18" s="91">
        <v>103953.01722785931</v>
      </c>
      <c r="F18" s="91">
        <v>14748.52154256358</v>
      </c>
      <c r="G18" s="91">
        <v>17454.956719907565</v>
      </c>
      <c r="H18" s="91">
        <v>8555.7667389991511</v>
      </c>
      <c r="I18" s="91">
        <v>30727.438513840287</v>
      </c>
      <c r="J18" s="91">
        <v>167843.19622679503</v>
      </c>
      <c r="K18" s="91">
        <v>493649.38716639805</v>
      </c>
      <c r="L18" s="91">
        <v>187835.01220996695</v>
      </c>
      <c r="M18" s="91">
        <v>-305814.3749564311</v>
      </c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</row>
    <row r="19" spans="1:28" x14ac:dyDescent="0.3">
      <c r="A19" s="89" t="s">
        <v>42</v>
      </c>
      <c r="B19" s="91">
        <v>8401.7857988083833</v>
      </c>
      <c r="C19" s="90">
        <v>0</v>
      </c>
      <c r="D19" s="91">
        <v>74326.019859882756</v>
      </c>
      <c r="E19" s="91">
        <v>7840.6958784566032</v>
      </c>
      <c r="F19" s="91">
        <v>6628.2208410865833</v>
      </c>
      <c r="G19" s="91">
        <v>10736.074032910421</v>
      </c>
      <c r="H19" s="91">
        <v>9099.4183364207529</v>
      </c>
      <c r="I19" s="91">
        <v>23796.574725821585</v>
      </c>
      <c r="J19" s="91">
        <v>12155.638825245453</v>
      </c>
      <c r="K19" s="91">
        <v>152984.42829863256</v>
      </c>
      <c r="L19" s="91">
        <v>140493.8902312128</v>
      </c>
      <c r="M19" s="91">
        <v>-12490.538067419751</v>
      </c>
      <c r="Q19" s="92"/>
      <c r="S19" s="92"/>
      <c r="T19" s="92"/>
      <c r="U19" s="92"/>
      <c r="V19" s="92"/>
      <c r="W19" s="92"/>
      <c r="X19" s="92"/>
      <c r="Y19" s="92"/>
      <c r="Z19" s="92"/>
      <c r="AA19" s="92"/>
      <c r="AB19" s="92"/>
    </row>
    <row r="20" spans="1:28" x14ac:dyDescent="0.3">
      <c r="A20" s="89" t="s">
        <v>58</v>
      </c>
      <c r="B20" s="91">
        <v>45546.794889401979</v>
      </c>
      <c r="C20" s="91">
        <v>40268.186035574246</v>
      </c>
      <c r="D20" s="90">
        <v>0</v>
      </c>
      <c r="E20" s="91">
        <v>91029.69107238749</v>
      </c>
      <c r="F20" s="91">
        <v>91873.318360995545</v>
      </c>
      <c r="G20" s="91">
        <v>82484.687983494543</v>
      </c>
      <c r="H20" s="91">
        <v>11117.237355723984</v>
      </c>
      <c r="I20" s="91">
        <v>80313.361357122718</v>
      </c>
      <c r="J20" s="91">
        <v>99563.222667421622</v>
      </c>
      <c r="K20" s="91">
        <v>542196.49972212221</v>
      </c>
      <c r="L20" s="91">
        <v>1532864.00252053</v>
      </c>
      <c r="M20" s="91">
        <v>990667.5027984078</v>
      </c>
      <c r="Q20" s="92"/>
      <c r="R20" s="92"/>
      <c r="T20" s="92"/>
      <c r="U20" s="92"/>
      <c r="V20" s="92"/>
      <c r="W20" s="92"/>
      <c r="X20" s="92"/>
      <c r="Y20" s="92"/>
      <c r="Z20" s="92"/>
      <c r="AA20" s="92"/>
      <c r="AB20" s="92"/>
    </row>
    <row r="21" spans="1:28" x14ac:dyDescent="0.3">
      <c r="A21" s="89" t="s">
        <v>43</v>
      </c>
      <c r="B21" s="91">
        <v>26048.042378334154</v>
      </c>
      <c r="C21" s="91">
        <v>13095.207552610682</v>
      </c>
      <c r="D21" s="91">
        <v>211028.56634258167</v>
      </c>
      <c r="E21" s="90">
        <v>0</v>
      </c>
      <c r="F21" s="91">
        <v>9335.4561787040911</v>
      </c>
      <c r="G21" s="91">
        <v>37249.686172137619</v>
      </c>
      <c r="H21" s="91">
        <v>8628.4244077109033</v>
      </c>
      <c r="I21" s="91">
        <v>12005.846061746426</v>
      </c>
      <c r="J21" s="91">
        <v>34399.879986645821</v>
      </c>
      <c r="K21" s="91">
        <v>351791.10908047139</v>
      </c>
      <c r="L21" s="91">
        <v>330463.85953920224</v>
      </c>
      <c r="M21" s="91">
        <v>-21327.24954126915</v>
      </c>
      <c r="Q21" s="92"/>
      <c r="R21" s="92"/>
      <c r="S21" s="92"/>
      <c r="U21" s="92"/>
      <c r="V21" s="92"/>
      <c r="W21" s="92"/>
      <c r="X21" s="92"/>
      <c r="Y21" s="92"/>
      <c r="Z21" s="92"/>
      <c r="AA21" s="92"/>
      <c r="AB21" s="92"/>
    </row>
    <row r="22" spans="1:28" x14ac:dyDescent="0.3">
      <c r="A22" s="89" t="s">
        <v>44</v>
      </c>
      <c r="B22" s="91">
        <v>4545.1689631072104</v>
      </c>
      <c r="C22" s="91">
        <v>5903.9464310758722</v>
      </c>
      <c r="D22" s="91">
        <v>316786.57065281062</v>
      </c>
      <c r="E22" s="91">
        <v>8323.2797709958959</v>
      </c>
      <c r="F22" s="90">
        <v>0</v>
      </c>
      <c r="G22" s="91">
        <v>47562.179426736067</v>
      </c>
      <c r="H22" s="91">
        <v>2597.0775928934918</v>
      </c>
      <c r="I22" s="91">
        <v>32425.568861208347</v>
      </c>
      <c r="J22" s="91">
        <v>11365.146146959054</v>
      </c>
      <c r="K22" s="91">
        <v>429508.93784578657</v>
      </c>
      <c r="L22" s="91">
        <v>290822.95281132596</v>
      </c>
      <c r="M22" s="91">
        <v>-138685.98503446061</v>
      </c>
      <c r="Q22" s="92"/>
      <c r="R22" s="92"/>
      <c r="S22" s="92"/>
      <c r="T22" s="92"/>
      <c r="V22" s="92"/>
      <c r="W22" s="92"/>
      <c r="X22" s="92"/>
      <c r="Y22" s="92"/>
      <c r="Z22" s="92"/>
      <c r="AA22" s="92"/>
      <c r="AB22" s="92"/>
    </row>
    <row r="23" spans="1:28" x14ac:dyDescent="0.3">
      <c r="A23" s="89" t="s">
        <v>45</v>
      </c>
      <c r="B23" s="91">
        <v>5052.7749400709836</v>
      </c>
      <c r="C23" s="91">
        <v>5224.9929329872248</v>
      </c>
      <c r="D23" s="91">
        <v>136206.23171077925</v>
      </c>
      <c r="E23" s="91">
        <v>12653.749415255983</v>
      </c>
      <c r="F23" s="91">
        <v>23479.360456415008</v>
      </c>
      <c r="G23" s="90">
        <v>0</v>
      </c>
      <c r="H23" s="91">
        <v>2323.9108771668793</v>
      </c>
      <c r="I23" s="91">
        <v>13431.074597768293</v>
      </c>
      <c r="J23" s="91">
        <v>9806.9345152605292</v>
      </c>
      <c r="K23" s="91">
        <v>208179.02944570416</v>
      </c>
      <c r="L23" s="91">
        <v>296041.67047118541</v>
      </c>
      <c r="M23" s="91">
        <v>87862.641025481251</v>
      </c>
      <c r="Q23" s="92"/>
      <c r="R23" s="92"/>
      <c r="S23" s="92"/>
      <c r="T23" s="92"/>
      <c r="U23" s="92"/>
      <c r="W23" s="92"/>
      <c r="X23" s="92"/>
      <c r="Y23" s="92"/>
      <c r="Z23" s="92"/>
      <c r="AA23" s="92"/>
      <c r="AB23" s="92"/>
    </row>
    <row r="24" spans="1:28" x14ac:dyDescent="0.3">
      <c r="A24" s="89" t="s">
        <v>46</v>
      </c>
      <c r="B24" s="91">
        <v>4423.649773052377</v>
      </c>
      <c r="C24" s="91">
        <v>9085.588839947719</v>
      </c>
      <c r="D24" s="91">
        <v>17215.346960422474</v>
      </c>
      <c r="E24" s="91">
        <v>5806.5373331400097</v>
      </c>
      <c r="F24" s="91">
        <v>2679.3281574465227</v>
      </c>
      <c r="G24" s="91">
        <v>4594.8598479853881</v>
      </c>
      <c r="H24" s="90">
        <v>0</v>
      </c>
      <c r="I24" s="91">
        <v>12994.41217071567</v>
      </c>
      <c r="J24" s="91">
        <v>18198.765197727098</v>
      </c>
      <c r="K24" s="91">
        <v>74998.488280437261</v>
      </c>
      <c r="L24" s="91">
        <v>83971.84763513894</v>
      </c>
      <c r="M24" s="91">
        <v>8973.359354701679</v>
      </c>
      <c r="Q24" s="92"/>
      <c r="R24" s="92"/>
      <c r="S24" s="92"/>
      <c r="T24" s="92"/>
      <c r="U24" s="92"/>
      <c r="V24" s="92"/>
      <c r="X24" s="92"/>
      <c r="Y24" s="92"/>
      <c r="Z24" s="92"/>
      <c r="AA24" s="92"/>
      <c r="AB24" s="92"/>
    </row>
    <row r="25" spans="1:28" x14ac:dyDescent="0.3">
      <c r="A25" s="89" t="s">
        <v>47</v>
      </c>
      <c r="B25" s="91">
        <v>4766.8516302834614</v>
      </c>
      <c r="C25" s="91">
        <v>10821.959190450632</v>
      </c>
      <c r="D25" s="91">
        <v>97356.251094850246</v>
      </c>
      <c r="E25" s="91">
        <v>5613.4583515339455</v>
      </c>
      <c r="F25" s="91">
        <v>18307.792625081805</v>
      </c>
      <c r="G25" s="91">
        <v>10935.324770837073</v>
      </c>
      <c r="H25" s="91">
        <v>21655.298556566275</v>
      </c>
      <c r="I25" s="90">
        <v>0</v>
      </c>
      <c r="J25" s="91">
        <v>8371.6040091463728</v>
      </c>
      <c r="K25" s="91">
        <v>177828.5402287498</v>
      </c>
      <c r="L25" s="91">
        <v>293975.89172282332</v>
      </c>
      <c r="M25" s="91">
        <v>116147.35149407352</v>
      </c>
      <c r="Q25" s="92"/>
      <c r="R25" s="92"/>
      <c r="S25" s="92"/>
      <c r="T25" s="92"/>
      <c r="U25" s="92"/>
      <c r="V25" s="92"/>
      <c r="W25" s="92"/>
      <c r="Y25" s="92"/>
      <c r="Z25" s="92"/>
      <c r="AA25" s="92"/>
      <c r="AB25" s="92"/>
    </row>
    <row r="26" spans="1:28" x14ac:dyDescent="0.3">
      <c r="A26" s="89" t="s">
        <v>48</v>
      </c>
      <c r="B26" s="91">
        <v>47943.337630175483</v>
      </c>
      <c r="C26" s="91">
        <v>7566.4716288706786</v>
      </c>
      <c r="D26" s="91">
        <v>58462.38856076674</v>
      </c>
      <c r="E26" s="91">
        <v>12233.464527813587</v>
      </c>
      <c r="F26" s="91">
        <v>5414.4019352436535</v>
      </c>
      <c r="G26" s="91">
        <v>6813.8018177772719</v>
      </c>
      <c r="H26" s="91">
        <v>11948.24565497121</v>
      </c>
      <c r="I26" s="91">
        <v>7856.2965199324417</v>
      </c>
      <c r="J26" s="90">
        <v>0</v>
      </c>
      <c r="K26" s="91">
        <v>158238.40827555108</v>
      </c>
      <c r="L26" s="91">
        <v>487805.70120246697</v>
      </c>
      <c r="M26" s="91">
        <v>329567.29292691592</v>
      </c>
      <c r="Q26" s="92"/>
      <c r="R26" s="92"/>
      <c r="S26" s="92"/>
      <c r="T26" s="92"/>
      <c r="U26" s="92"/>
      <c r="V26" s="92"/>
      <c r="W26" s="92"/>
      <c r="X26" s="92"/>
      <c r="Z26" s="92"/>
      <c r="AA26" s="92"/>
      <c r="AB26" s="92"/>
    </row>
    <row r="27" spans="1:28" x14ac:dyDescent="0.3">
      <c r="A27" s="89" t="s">
        <v>103</v>
      </c>
      <c r="B27" s="91">
        <v>41106.606206732919</v>
      </c>
      <c r="C27" s="91">
        <v>34539.319121670545</v>
      </c>
      <c r="D27" s="91">
        <v>485104.35564002849</v>
      </c>
      <c r="E27" s="91">
        <v>83009.965961759401</v>
      </c>
      <c r="F27" s="91">
        <v>118356.55271378916</v>
      </c>
      <c r="G27" s="91">
        <v>78210.099699399478</v>
      </c>
      <c r="H27" s="91">
        <v>8046.4681146863031</v>
      </c>
      <c r="I27" s="91">
        <v>80425.318914667601</v>
      </c>
      <c r="J27" s="91">
        <v>126101.31362726603</v>
      </c>
      <c r="K27" s="90"/>
      <c r="L27" s="90"/>
      <c r="M27" s="90"/>
      <c r="Q27" s="92"/>
      <c r="R27" s="92"/>
      <c r="S27" s="92"/>
      <c r="T27" s="92"/>
      <c r="U27" s="92"/>
      <c r="V27" s="92"/>
      <c r="W27" s="92"/>
      <c r="X27" s="92"/>
      <c r="Y27" s="92"/>
    </row>
    <row r="28" spans="1:28" x14ac:dyDescent="0.3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</row>
    <row r="29" spans="1:28" x14ac:dyDescent="0.3">
      <c r="A29" s="89" t="s">
        <v>90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</row>
    <row r="30" spans="1:28" x14ac:dyDescent="0.3">
      <c r="A30" s="89" t="s">
        <v>60</v>
      </c>
      <c r="B30" s="126" t="s">
        <v>71</v>
      </c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</row>
    <row r="31" spans="1:28" x14ac:dyDescent="0.3">
      <c r="B31" s="90" t="s">
        <v>41</v>
      </c>
      <c r="C31" s="90" t="s">
        <v>42</v>
      </c>
      <c r="D31" s="90" t="s">
        <v>58</v>
      </c>
      <c r="E31" s="90" t="s">
        <v>43</v>
      </c>
      <c r="F31" s="90" t="s">
        <v>44</v>
      </c>
      <c r="G31" s="90" t="s">
        <v>45</v>
      </c>
      <c r="H31" s="90" t="s">
        <v>46</v>
      </c>
      <c r="I31" s="90" t="s">
        <v>47</v>
      </c>
      <c r="J31" s="90" t="s">
        <v>48</v>
      </c>
      <c r="K31" s="90" t="s">
        <v>56</v>
      </c>
      <c r="L31" s="90" t="s">
        <v>57</v>
      </c>
      <c r="M31" s="90" t="s">
        <v>54</v>
      </c>
    </row>
    <row r="32" spans="1:28" x14ac:dyDescent="0.3">
      <c r="A32" s="89" t="s">
        <v>41</v>
      </c>
      <c r="B32" s="90">
        <v>0</v>
      </c>
      <c r="C32" s="91">
        <v>14286.080346644563</v>
      </c>
      <c r="D32" s="91">
        <v>139395.29847063031</v>
      </c>
      <c r="E32" s="91">
        <v>106258.32215308491</v>
      </c>
      <c r="F32" s="91">
        <v>15064.883025879551</v>
      </c>
      <c r="G32" s="91">
        <v>17825.165630043426</v>
      </c>
      <c r="H32" s="91">
        <v>8727.3587771126386</v>
      </c>
      <c r="I32" s="91">
        <v>20860.595151081936</v>
      </c>
      <c r="J32" s="91">
        <v>172096.94715834651</v>
      </c>
      <c r="K32" s="91">
        <v>494514.65071282384</v>
      </c>
      <c r="L32" s="91">
        <v>197285.12474264789</v>
      </c>
      <c r="M32" s="91">
        <v>-297229.52597017598</v>
      </c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</row>
    <row r="33" spans="1:28" x14ac:dyDescent="0.3">
      <c r="A33" s="89" t="s">
        <v>42</v>
      </c>
      <c r="B33" s="91">
        <v>8695.3380914451373</v>
      </c>
      <c r="C33" s="90">
        <v>0</v>
      </c>
      <c r="D33" s="91">
        <v>77029.640927971283</v>
      </c>
      <c r="E33" s="91">
        <v>9294.572882438757</v>
      </c>
      <c r="F33" s="91">
        <v>6859.0819304352162</v>
      </c>
      <c r="G33" s="91">
        <v>11122.274973661835</v>
      </c>
      <c r="H33" s="91">
        <v>9428.7191210020246</v>
      </c>
      <c r="I33" s="91">
        <v>21023.830677445414</v>
      </c>
      <c r="J33" s="91">
        <v>13085.888700340409</v>
      </c>
      <c r="K33" s="91">
        <v>156539.34730474008</v>
      </c>
      <c r="L33" s="91">
        <v>145902.47568282782</v>
      </c>
      <c r="M33" s="91">
        <v>-10636.871621912258</v>
      </c>
      <c r="Q33" s="92"/>
      <c r="S33" s="92"/>
      <c r="T33" s="92"/>
      <c r="U33" s="92"/>
      <c r="V33" s="92"/>
      <c r="W33" s="92"/>
      <c r="X33" s="92"/>
      <c r="Y33" s="92"/>
      <c r="Z33" s="92"/>
      <c r="AA33" s="92"/>
      <c r="AB33" s="92"/>
    </row>
    <row r="34" spans="1:28" x14ac:dyDescent="0.3">
      <c r="A34" s="89" t="s">
        <v>58</v>
      </c>
      <c r="B34" s="91">
        <v>52757.283445153487</v>
      </c>
      <c r="C34" s="91">
        <v>44887.106252676989</v>
      </c>
      <c r="D34" s="90">
        <v>0</v>
      </c>
      <c r="E34" s="91">
        <v>103394.54986586122</v>
      </c>
      <c r="F34" s="91">
        <v>84864.068918567151</v>
      </c>
      <c r="G34" s="91">
        <v>85004.278163389943</v>
      </c>
      <c r="H34" s="91">
        <v>11652.797657749228</v>
      </c>
      <c r="I34" s="91">
        <v>99989.375641861363</v>
      </c>
      <c r="J34" s="91">
        <v>104834.03958230549</v>
      </c>
      <c r="K34" s="91">
        <v>587383.49952756485</v>
      </c>
      <c r="L34" s="91">
        <v>1452721.3692944888</v>
      </c>
      <c r="M34" s="91">
        <v>865337.86976692395</v>
      </c>
      <c r="Q34" s="92"/>
      <c r="R34" s="92"/>
      <c r="T34" s="92"/>
      <c r="U34" s="92"/>
      <c r="V34" s="92"/>
      <c r="W34" s="92"/>
      <c r="X34" s="92"/>
      <c r="Y34" s="92"/>
      <c r="Z34" s="92"/>
      <c r="AA34" s="92"/>
      <c r="AB34" s="92"/>
    </row>
    <row r="35" spans="1:28" x14ac:dyDescent="0.3">
      <c r="A35" s="89" t="s">
        <v>43</v>
      </c>
      <c r="B35" s="91">
        <v>27673.666346244623</v>
      </c>
      <c r="C35" s="91">
        <v>13928.356172097951</v>
      </c>
      <c r="D35" s="91">
        <v>185424.95010117124</v>
      </c>
      <c r="E35" s="90">
        <v>0</v>
      </c>
      <c r="F35" s="91">
        <v>9930.2800090941491</v>
      </c>
      <c r="G35" s="91">
        <v>39655.38555033083</v>
      </c>
      <c r="H35" s="91">
        <v>9171.0585469698053</v>
      </c>
      <c r="I35" s="91">
        <v>12783.304344416989</v>
      </c>
      <c r="J35" s="91">
        <v>36598.480413570775</v>
      </c>
      <c r="K35" s="91">
        <v>335165.48148389632</v>
      </c>
      <c r="L35" s="91">
        <v>338159.77271627448</v>
      </c>
      <c r="M35" s="91">
        <v>2994.2912323781638</v>
      </c>
      <c r="Q35" s="92"/>
      <c r="R35" s="92"/>
      <c r="S35" s="92"/>
      <c r="U35" s="92"/>
      <c r="V35" s="92"/>
      <c r="W35" s="92"/>
      <c r="X35" s="92"/>
      <c r="Y35" s="92"/>
      <c r="Z35" s="92"/>
      <c r="AA35" s="92"/>
      <c r="AB35" s="92"/>
    </row>
    <row r="36" spans="1:28" x14ac:dyDescent="0.3">
      <c r="A36" s="89" t="s">
        <v>44</v>
      </c>
      <c r="B36" s="91">
        <v>4839.3880842411654</v>
      </c>
      <c r="C36" s="91">
        <v>6282.8093003758713</v>
      </c>
      <c r="D36" s="91">
        <v>314937.91691161977</v>
      </c>
      <c r="E36" s="91">
        <v>8868.8405388856099</v>
      </c>
      <c r="F36" s="90">
        <v>0</v>
      </c>
      <c r="G36" s="91">
        <v>50633.868815341411</v>
      </c>
      <c r="H36" s="91">
        <v>2769.1812234898616</v>
      </c>
      <c r="I36" s="91">
        <v>34508.642342214356</v>
      </c>
      <c r="J36" s="91">
        <v>12565.393121034795</v>
      </c>
      <c r="K36" s="91">
        <v>435406.04033720284</v>
      </c>
      <c r="L36" s="91">
        <v>273565.04527677497</v>
      </c>
      <c r="M36" s="91">
        <v>-161840.99506042787</v>
      </c>
      <c r="Q36" s="92"/>
      <c r="R36" s="92"/>
      <c r="S36" s="92"/>
      <c r="T36" s="92"/>
      <c r="V36" s="92"/>
      <c r="W36" s="92"/>
      <c r="X36" s="92"/>
      <c r="Y36" s="92"/>
      <c r="Z36" s="92"/>
      <c r="AA36" s="92"/>
      <c r="AB36" s="92"/>
    </row>
    <row r="37" spans="1:28" x14ac:dyDescent="0.3">
      <c r="A37" s="89" t="s">
        <v>45</v>
      </c>
      <c r="B37" s="91">
        <v>5497.3733378471925</v>
      </c>
      <c r="C37" s="91">
        <v>5679.036941341682</v>
      </c>
      <c r="D37" s="91">
        <v>127136.90124376667</v>
      </c>
      <c r="E37" s="91">
        <v>13749.317012958918</v>
      </c>
      <c r="F37" s="91">
        <v>25513.720739287339</v>
      </c>
      <c r="G37" s="90">
        <v>0</v>
      </c>
      <c r="H37" s="91">
        <v>2531.5671713854763</v>
      </c>
      <c r="I37" s="91">
        <v>14609.056055821235</v>
      </c>
      <c r="J37" s="91">
        <v>10657.248615688082</v>
      </c>
      <c r="K37" s="91">
        <v>205374.22111809661</v>
      </c>
      <c r="L37" s="91">
        <v>295897.6095973585</v>
      </c>
      <c r="M37" s="91">
        <v>90523.388479261892</v>
      </c>
      <c r="Q37" s="92"/>
      <c r="R37" s="92"/>
      <c r="S37" s="92"/>
      <c r="T37" s="92"/>
      <c r="U37" s="92"/>
      <c r="W37" s="92"/>
      <c r="X37" s="92"/>
      <c r="Y37" s="92"/>
      <c r="Z37" s="92"/>
      <c r="AA37" s="92"/>
      <c r="AB37" s="92"/>
    </row>
    <row r="38" spans="1:28" x14ac:dyDescent="0.3">
      <c r="A38" s="89" t="s">
        <v>46</v>
      </c>
      <c r="B38" s="91">
        <v>4702.9612186826562</v>
      </c>
      <c r="C38" s="91">
        <v>9690.2187669874565</v>
      </c>
      <c r="D38" s="91">
        <v>18359.892866964936</v>
      </c>
      <c r="E38" s="91">
        <v>6172.8376543931427</v>
      </c>
      <c r="F38" s="91">
        <v>2856.3639595543154</v>
      </c>
      <c r="G38" s="91">
        <v>4888.9904911226031</v>
      </c>
      <c r="H38" s="90">
        <v>0</v>
      </c>
      <c r="I38" s="91">
        <v>13834.392419192787</v>
      </c>
      <c r="J38" s="91">
        <v>19408.819491597103</v>
      </c>
      <c r="K38" s="91">
        <v>79914.476868494996</v>
      </c>
      <c r="L38" s="91">
        <v>88004.03201206254</v>
      </c>
      <c r="M38" s="91">
        <v>8089.5551435675443</v>
      </c>
      <c r="Q38" s="92"/>
      <c r="R38" s="92"/>
      <c r="S38" s="92"/>
      <c r="T38" s="92"/>
      <c r="U38" s="92"/>
      <c r="V38" s="92"/>
      <c r="X38" s="92"/>
      <c r="Y38" s="92"/>
      <c r="Z38" s="92"/>
      <c r="AA38" s="92"/>
      <c r="AB38" s="92"/>
    </row>
    <row r="39" spans="1:28" x14ac:dyDescent="0.3">
      <c r="A39" s="89" t="s">
        <v>47</v>
      </c>
      <c r="B39" s="91">
        <v>5199.7402815456098</v>
      </c>
      <c r="C39" s="91">
        <v>13061.694298117291</v>
      </c>
      <c r="D39" s="91">
        <v>93961.727000015002</v>
      </c>
      <c r="E39" s="91">
        <v>5486.212685423563</v>
      </c>
      <c r="F39" s="91">
        <v>20637.11908084304</v>
      </c>
      <c r="G39" s="91">
        <v>11918.039804814198</v>
      </c>
      <c r="H39" s="91">
        <v>23647.499529740257</v>
      </c>
      <c r="I39" s="90">
        <v>0</v>
      </c>
      <c r="J39" s="91">
        <v>9134.4800991909724</v>
      </c>
      <c r="K39" s="91">
        <v>183046.51277968992</v>
      </c>
      <c r="L39" s="91">
        <v>295574.12199758436</v>
      </c>
      <c r="M39" s="91">
        <v>112527.60921789444</v>
      </c>
      <c r="Q39" s="92"/>
      <c r="R39" s="92"/>
      <c r="S39" s="92"/>
      <c r="T39" s="92"/>
      <c r="U39" s="92"/>
      <c r="V39" s="92"/>
      <c r="W39" s="92"/>
      <c r="Y39" s="92"/>
      <c r="Z39" s="92"/>
      <c r="AA39" s="92"/>
      <c r="AB39" s="92"/>
    </row>
    <row r="40" spans="1:28" x14ac:dyDescent="0.3">
      <c r="A40" s="89" t="s">
        <v>48</v>
      </c>
      <c r="B40" s="91">
        <v>52561.54819605191</v>
      </c>
      <c r="C40" s="91">
        <v>8342.3242157136156</v>
      </c>
      <c r="D40" s="91">
        <v>64546.038369985312</v>
      </c>
      <c r="E40" s="91">
        <v>13526.227091491201</v>
      </c>
      <c r="F40" s="91">
        <v>5978.5760277256886</v>
      </c>
      <c r="G40" s="91">
        <v>7534.4012755308631</v>
      </c>
      <c r="H40" s="91">
        <v>13177.42203400331</v>
      </c>
      <c r="I40" s="91">
        <v>8696.0925370630102</v>
      </c>
      <c r="J40" s="90">
        <v>0</v>
      </c>
      <c r="K40" s="91">
        <v>174362.62974756488</v>
      </c>
      <c r="L40" s="91">
        <v>491324.30856005492</v>
      </c>
      <c r="M40" s="91">
        <v>316961.67881249008</v>
      </c>
      <c r="Q40" s="92"/>
      <c r="R40" s="92"/>
      <c r="S40" s="92"/>
      <c r="T40" s="92"/>
      <c r="U40" s="92"/>
      <c r="V40" s="92"/>
      <c r="W40" s="92"/>
      <c r="X40" s="92"/>
      <c r="Z40" s="92"/>
      <c r="AA40" s="92"/>
      <c r="AB40" s="92"/>
    </row>
    <row r="41" spans="1:28" x14ac:dyDescent="0.3">
      <c r="A41" s="89" t="s">
        <v>103</v>
      </c>
      <c r="B41" s="91">
        <v>35357.825741436092</v>
      </c>
      <c r="C41" s="91">
        <v>29744.849388872419</v>
      </c>
      <c r="D41" s="91">
        <v>431929.00340236432</v>
      </c>
      <c r="E41" s="91">
        <v>71408.892831737176</v>
      </c>
      <c r="F41" s="91">
        <v>101860.95158538855</v>
      </c>
      <c r="G41" s="91">
        <v>67315.204893123402</v>
      </c>
      <c r="H41" s="91">
        <v>6898.4279506099447</v>
      </c>
      <c r="I41" s="91">
        <v>69268.832828487211</v>
      </c>
      <c r="J41" s="91">
        <v>112943.01137798083</v>
      </c>
      <c r="K41" s="90"/>
      <c r="L41" s="90"/>
      <c r="M41" s="90"/>
      <c r="Q41" s="92"/>
      <c r="R41" s="92"/>
      <c r="S41" s="92"/>
      <c r="T41" s="92"/>
      <c r="U41" s="92"/>
      <c r="V41" s="92"/>
      <c r="W41" s="92"/>
      <c r="X41" s="92"/>
      <c r="Y41" s="92"/>
    </row>
    <row r="42" spans="1:28" x14ac:dyDescent="0.3"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</row>
    <row r="44" spans="1:28" x14ac:dyDescent="0.3">
      <c r="A44" s="89" t="s">
        <v>131</v>
      </c>
    </row>
    <row r="45" spans="1:28" x14ac:dyDescent="0.3">
      <c r="A45" s="89" t="s">
        <v>71</v>
      </c>
      <c r="B45" s="125" t="s">
        <v>130</v>
      </c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</row>
    <row r="46" spans="1:28" x14ac:dyDescent="0.3">
      <c r="B46" s="89" t="s">
        <v>41</v>
      </c>
      <c r="C46" s="89" t="s">
        <v>42</v>
      </c>
      <c r="D46" s="89" t="s">
        <v>58</v>
      </c>
      <c r="E46" s="89" t="s">
        <v>43</v>
      </c>
      <c r="F46" s="89" t="s">
        <v>44</v>
      </c>
      <c r="G46" s="89" t="s">
        <v>45</v>
      </c>
      <c r="H46" s="89" t="s">
        <v>46</v>
      </c>
      <c r="I46" s="89" t="s">
        <v>47</v>
      </c>
      <c r="J46" s="89" t="s">
        <v>48</v>
      </c>
      <c r="K46" s="89" t="s">
        <v>56</v>
      </c>
      <c r="L46" s="89" t="s">
        <v>57</v>
      </c>
      <c r="M46" s="89" t="s">
        <v>54</v>
      </c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</row>
    <row r="47" spans="1:28" x14ac:dyDescent="0.3">
      <c r="A47" s="89" t="s">
        <v>41</v>
      </c>
      <c r="B47" s="91">
        <v>0</v>
      </c>
      <c r="C47" s="91">
        <v>14573.239267098003</v>
      </c>
      <c r="D47" s="91">
        <v>142280.78204582038</v>
      </c>
      <c r="E47" s="91">
        <v>110129.68062787174</v>
      </c>
      <c r="F47" s="91">
        <v>15373.534543487207</v>
      </c>
      <c r="G47" s="91">
        <v>18182.890295327103</v>
      </c>
      <c r="H47" s="91">
        <v>8900.7125844836337</v>
      </c>
      <c r="I47" s="91">
        <v>20876.323602287459</v>
      </c>
      <c r="J47" s="91">
        <v>175614.80595004308</v>
      </c>
      <c r="K47" s="91">
        <v>505931.96891641855</v>
      </c>
      <c r="L47" s="91">
        <v>196864.3843669873</v>
      </c>
      <c r="M47" s="91">
        <v>-309067.58454943122</v>
      </c>
      <c r="Q47" s="92"/>
      <c r="S47" s="92"/>
      <c r="T47" s="92"/>
      <c r="U47" s="92"/>
      <c r="V47" s="92"/>
      <c r="W47" s="92"/>
      <c r="X47" s="92"/>
      <c r="Y47" s="92"/>
      <c r="Z47" s="92"/>
      <c r="AA47" s="92"/>
      <c r="AB47" s="92"/>
    </row>
    <row r="48" spans="1:28" x14ac:dyDescent="0.3">
      <c r="A48" s="89" t="s">
        <v>42</v>
      </c>
      <c r="B48" s="91">
        <v>9002.9826942894706</v>
      </c>
      <c r="C48" s="91">
        <v>0</v>
      </c>
      <c r="D48" s="91">
        <v>79817.287839168668</v>
      </c>
      <c r="E48" s="91">
        <v>9628.9736798003869</v>
      </c>
      <c r="F48" s="91">
        <v>7100.2862937024483</v>
      </c>
      <c r="G48" s="91">
        <v>11520.926690375192</v>
      </c>
      <c r="H48" s="91">
        <v>9767.7566033076564</v>
      </c>
      <c r="I48" s="91">
        <v>21732.184989962148</v>
      </c>
      <c r="J48" s="91">
        <v>13555.491469704866</v>
      </c>
      <c r="K48" s="91">
        <v>162125.89026031084</v>
      </c>
      <c r="L48" s="91">
        <v>145586.9476960093</v>
      </c>
      <c r="M48" s="91">
        <v>-16538.942564301542</v>
      </c>
      <c r="Q48" s="92"/>
      <c r="R48" s="92"/>
      <c r="T48" s="92"/>
      <c r="U48" s="92"/>
      <c r="V48" s="92"/>
      <c r="W48" s="92"/>
      <c r="X48" s="92"/>
      <c r="Y48" s="92"/>
      <c r="Z48" s="92"/>
      <c r="AA48" s="92"/>
      <c r="AB48" s="92"/>
    </row>
    <row r="49" spans="1:28" x14ac:dyDescent="0.3">
      <c r="A49" s="89" t="s">
        <v>58</v>
      </c>
      <c r="B49" s="91">
        <v>52655.617190148419</v>
      </c>
      <c r="C49" s="91">
        <v>45765.788351486059</v>
      </c>
      <c r="D49" s="91">
        <v>0</v>
      </c>
      <c r="E49" s="91">
        <v>115059.97150343294</v>
      </c>
      <c r="F49" s="91">
        <v>90826.375100782665</v>
      </c>
      <c r="G49" s="91">
        <v>91259.214402016747</v>
      </c>
      <c r="H49" s="91">
        <v>12429.66541046599</v>
      </c>
      <c r="I49" s="91">
        <v>111292.97089861624</v>
      </c>
      <c r="J49" s="91">
        <v>116556.86229161605</v>
      </c>
      <c r="K49" s="91">
        <v>635846.46514856513</v>
      </c>
      <c r="L49" s="91">
        <v>1381023.9188449928</v>
      </c>
      <c r="M49" s="91">
        <v>745177.45369642763</v>
      </c>
      <c r="Q49" s="92"/>
      <c r="R49" s="92"/>
      <c r="S49" s="92"/>
      <c r="U49" s="92"/>
      <c r="V49" s="92"/>
      <c r="W49" s="92"/>
      <c r="X49" s="92"/>
      <c r="Y49" s="92"/>
      <c r="Z49" s="92"/>
      <c r="AA49" s="92"/>
      <c r="AB49" s="92"/>
    </row>
    <row r="50" spans="1:28" x14ac:dyDescent="0.3">
      <c r="A50" s="89" t="s">
        <v>43</v>
      </c>
      <c r="B50" s="91">
        <v>29413.610898971183</v>
      </c>
      <c r="C50" s="91">
        <v>14794.607696210907</v>
      </c>
      <c r="D50" s="91">
        <v>164329.41358754216</v>
      </c>
      <c r="E50" s="91">
        <v>0</v>
      </c>
      <c r="F50" s="91">
        <v>10554.184195541538</v>
      </c>
      <c r="G50" s="91">
        <v>42176.912332053478</v>
      </c>
      <c r="H50" s="91">
        <v>9745.3249093310387</v>
      </c>
      <c r="I50" s="91">
        <v>13598.205634633872</v>
      </c>
      <c r="J50" s="91">
        <v>38889.772151289457</v>
      </c>
      <c r="K50" s="91">
        <v>323502.03140557365</v>
      </c>
      <c r="L50" s="91">
        <v>344247.22093902761</v>
      </c>
      <c r="M50" s="91">
        <v>20745.189533453959</v>
      </c>
      <c r="Q50" s="92"/>
      <c r="R50" s="92"/>
      <c r="S50" s="92"/>
      <c r="T50" s="92"/>
      <c r="V50" s="92"/>
      <c r="W50" s="92"/>
      <c r="X50" s="92"/>
      <c r="Y50" s="92"/>
      <c r="Z50" s="92"/>
      <c r="AA50" s="92"/>
      <c r="AB50" s="92"/>
    </row>
    <row r="51" spans="1:28" x14ac:dyDescent="0.3">
      <c r="A51" s="89" t="s">
        <v>44</v>
      </c>
      <c r="B51" s="91">
        <v>5123.0201697121311</v>
      </c>
      <c r="C51" s="91">
        <v>6648.9727382079454</v>
      </c>
      <c r="D51" s="91">
        <v>313711.96833022812</v>
      </c>
      <c r="E51" s="91">
        <v>9394.4559678352343</v>
      </c>
      <c r="F51" s="91">
        <v>0</v>
      </c>
      <c r="G51" s="91">
        <v>53606.924425318684</v>
      </c>
      <c r="H51" s="91">
        <v>2935.8299013647047</v>
      </c>
      <c r="I51" s="91">
        <v>36540.271912480472</v>
      </c>
      <c r="J51" s="91">
        <v>13294.839752314801</v>
      </c>
      <c r="K51" s="91">
        <v>441256.28319746203</v>
      </c>
      <c r="L51" s="91">
        <v>266572.47709418734</v>
      </c>
      <c r="M51" s="91">
        <v>-174683.80610327469</v>
      </c>
      <c r="Q51" s="92"/>
      <c r="R51" s="92"/>
      <c r="S51" s="92"/>
      <c r="T51" s="92"/>
      <c r="U51" s="92"/>
      <c r="W51" s="92"/>
      <c r="X51" s="92"/>
      <c r="Y51" s="92"/>
      <c r="Z51" s="92"/>
      <c r="AA51" s="92"/>
      <c r="AB51" s="92"/>
    </row>
    <row r="52" spans="1:28" x14ac:dyDescent="0.3">
      <c r="A52" s="89" t="s">
        <v>45</v>
      </c>
      <c r="B52" s="91">
        <v>5954.2255293566495</v>
      </c>
      <c r="C52" s="91">
        <v>6149.4435472834366</v>
      </c>
      <c r="D52" s="91">
        <v>137861.15851813363</v>
      </c>
      <c r="E52" s="91">
        <v>14882.709621070106</v>
      </c>
      <c r="F52" s="91">
        <v>27640.777866737288</v>
      </c>
      <c r="G52" s="91">
        <v>0</v>
      </c>
      <c r="H52" s="91">
        <v>2743.5692110332084</v>
      </c>
      <c r="I52" s="91">
        <v>15828.429134044807</v>
      </c>
      <c r="J52" s="91">
        <v>11540.91683165577</v>
      </c>
      <c r="K52" s="91">
        <v>222601.23025931488</v>
      </c>
      <c r="L52" s="91">
        <v>297917.23057604861</v>
      </c>
      <c r="M52" s="91">
        <v>75316.000316733727</v>
      </c>
      <c r="Q52" s="92"/>
      <c r="R52" s="92"/>
      <c r="S52" s="92"/>
      <c r="T52" s="92"/>
      <c r="U52" s="92"/>
      <c r="V52" s="92"/>
      <c r="X52" s="92"/>
      <c r="Y52" s="92"/>
      <c r="Z52" s="92"/>
      <c r="AA52" s="92"/>
      <c r="AB52" s="92"/>
    </row>
    <row r="53" spans="1:28" x14ac:dyDescent="0.3">
      <c r="A53" s="89" t="s">
        <v>46</v>
      </c>
      <c r="B53" s="91">
        <v>4996.9841988833687</v>
      </c>
      <c r="C53" s="91">
        <v>10295.810671255254</v>
      </c>
      <c r="D53" s="91">
        <v>19533.052692698133</v>
      </c>
      <c r="E53" s="91">
        <v>6563.9435581028874</v>
      </c>
      <c r="F53" s="91">
        <v>3037.0026167196861</v>
      </c>
      <c r="G53" s="91">
        <v>5197.8368474828321</v>
      </c>
      <c r="H53" s="91">
        <v>0</v>
      </c>
      <c r="I53" s="91">
        <v>14705.133045795905</v>
      </c>
      <c r="J53" s="91">
        <v>20626.870877803409</v>
      </c>
      <c r="K53" s="91">
        <v>84956.634508741481</v>
      </c>
      <c r="L53" s="91">
        <v>91685.854269675925</v>
      </c>
      <c r="M53" s="91">
        <v>6729.2197609344439</v>
      </c>
      <c r="Q53" s="92"/>
      <c r="R53" s="92"/>
      <c r="S53" s="92"/>
      <c r="T53" s="92"/>
      <c r="U53" s="92"/>
      <c r="V53" s="92"/>
      <c r="W53" s="92"/>
      <c r="Y53" s="92"/>
      <c r="Z53" s="92"/>
      <c r="AA53" s="92"/>
      <c r="AB53" s="92"/>
    </row>
    <row r="54" spans="1:28" x14ac:dyDescent="0.3">
      <c r="A54" s="89" t="s">
        <v>47</v>
      </c>
      <c r="B54" s="91">
        <v>5647.5089904628194</v>
      </c>
      <c r="C54" s="91">
        <v>14185.753262747709</v>
      </c>
      <c r="D54" s="91">
        <v>101953.76096651878</v>
      </c>
      <c r="E54" s="91">
        <v>5957.6095742662819</v>
      </c>
      <c r="F54" s="91">
        <v>22416.544146002147</v>
      </c>
      <c r="G54" s="91">
        <v>12949.839507715962</v>
      </c>
      <c r="H54" s="91">
        <v>25684.928514190902</v>
      </c>
      <c r="I54" s="91">
        <v>0</v>
      </c>
      <c r="J54" s="91">
        <v>9919.5568661463185</v>
      </c>
      <c r="K54" s="91">
        <v>198715.50182805088</v>
      </c>
      <c r="L54" s="91">
        <v>300470.57277399849</v>
      </c>
      <c r="M54" s="91">
        <v>101755.07094594761</v>
      </c>
      <c r="Q54" s="92"/>
      <c r="R54" s="92"/>
      <c r="S54" s="92"/>
      <c r="T54" s="92"/>
      <c r="U54" s="92"/>
      <c r="V54" s="92"/>
      <c r="W54" s="92"/>
      <c r="X54" s="92"/>
      <c r="Z54" s="92"/>
      <c r="AA54" s="92"/>
      <c r="AB54" s="92"/>
    </row>
    <row r="55" spans="1:28" x14ac:dyDescent="0.3">
      <c r="A55" s="89" t="s">
        <v>48</v>
      </c>
      <c r="B55" s="91">
        <v>55147.210293074415</v>
      </c>
      <c r="C55" s="91">
        <v>8831.963894812372</v>
      </c>
      <c r="D55" s="91">
        <v>67846.340956922213</v>
      </c>
      <c r="E55" s="91">
        <v>14214.218788100769</v>
      </c>
      <c r="F55" s="91">
        <v>6284.7880511901276</v>
      </c>
      <c r="G55" s="91">
        <v>7946.3415991737329</v>
      </c>
      <c r="H55" s="91">
        <v>13841.162275236806</v>
      </c>
      <c r="I55" s="91">
        <v>9209.655362629519</v>
      </c>
      <c r="J55" s="91">
        <v>0</v>
      </c>
      <c r="K55" s="91">
        <v>183321.68122113991</v>
      </c>
      <c r="L55" s="91">
        <v>492427.08018465003</v>
      </c>
      <c r="M55" s="91">
        <v>309105.39896351012</v>
      </c>
    </row>
    <row r="56" spans="1:28" x14ac:dyDescent="0.3">
      <c r="A56" s="89" t="s">
        <v>103</v>
      </c>
      <c r="B56" s="91">
        <v>28923.22440208881</v>
      </c>
      <c r="C56" s="91">
        <v>24341.368266907637</v>
      </c>
      <c r="D56" s="91">
        <v>353690.15390796075</v>
      </c>
      <c r="E56" s="91">
        <v>58415.657618547237</v>
      </c>
      <c r="F56" s="91">
        <v>83338.984280024262</v>
      </c>
      <c r="G56" s="91">
        <v>55076.344476584891</v>
      </c>
      <c r="H56" s="91">
        <v>5636.9048602619905</v>
      </c>
      <c r="I56" s="91">
        <v>56687.398193548135</v>
      </c>
      <c r="J56" s="91">
        <v>92427.963994076272</v>
      </c>
      <c r="K56" s="91">
        <v>758537.99999999988</v>
      </c>
      <c r="L56" s="91"/>
      <c r="M56" s="91"/>
    </row>
    <row r="57" spans="1:28" x14ac:dyDescent="0.3">
      <c r="B57" s="92"/>
      <c r="C57" s="92"/>
      <c r="D57" s="92"/>
      <c r="E57" s="92"/>
      <c r="F57" s="92"/>
      <c r="G57" s="92"/>
      <c r="H57" s="92"/>
      <c r="I57" s="92"/>
      <c r="J57" s="92"/>
    </row>
    <row r="59" spans="1:28" x14ac:dyDescent="0.3">
      <c r="B59" s="125"/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</row>
    <row r="61" spans="1:28" x14ac:dyDescent="0.3"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</row>
    <row r="62" spans="1:28" x14ac:dyDescent="0.3"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</row>
    <row r="63" spans="1:28" x14ac:dyDescent="0.3"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</row>
    <row r="64" spans="1:28" x14ac:dyDescent="0.3"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</row>
    <row r="65" spans="2:13" x14ac:dyDescent="0.3"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</row>
    <row r="66" spans="2:13" x14ac:dyDescent="0.3"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</row>
    <row r="67" spans="2:13" x14ac:dyDescent="0.3"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</row>
    <row r="68" spans="2:13" x14ac:dyDescent="0.3"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</row>
    <row r="69" spans="2:13" x14ac:dyDescent="0.3"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</row>
    <row r="70" spans="2:13" x14ac:dyDescent="0.3"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</row>
    <row r="73" spans="2:13" x14ac:dyDescent="0.3"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</row>
    <row r="75" spans="2:13" x14ac:dyDescent="0.3"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</row>
    <row r="76" spans="2:13" x14ac:dyDescent="0.3"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</row>
    <row r="77" spans="2:13" x14ac:dyDescent="0.3"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</row>
    <row r="78" spans="2:13" x14ac:dyDescent="0.3"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</row>
    <row r="79" spans="2:13" x14ac:dyDescent="0.3"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</row>
    <row r="80" spans="2:13" x14ac:dyDescent="0.3"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</row>
    <row r="81" spans="2:13" x14ac:dyDescent="0.3"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</row>
    <row r="82" spans="2:13" x14ac:dyDescent="0.3"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</row>
    <row r="83" spans="2:13" x14ac:dyDescent="0.3"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</row>
    <row r="84" spans="2:13" x14ac:dyDescent="0.3"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</row>
  </sheetData>
  <mergeCells count="9">
    <mergeCell ref="B73:M73"/>
    <mergeCell ref="B30:M30"/>
    <mergeCell ref="B16:M16"/>
    <mergeCell ref="B2:M2"/>
    <mergeCell ref="Q2:AB2"/>
    <mergeCell ref="Q16:AB16"/>
    <mergeCell ref="Q30:AB30"/>
    <mergeCell ref="B45:M45"/>
    <mergeCell ref="B59:M59"/>
  </mergeCells>
  <pageMargins left="0.7" right="0.7" top="0.75" bottom="0.75" header="0.3" footer="0.3"/>
  <pageSetup paperSize="9" scale="81" fitToWidth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3:X36"/>
  <sheetViews>
    <sheetView workbookViewId="0">
      <selection activeCell="B4" sqref="B4:X13"/>
    </sheetView>
  </sheetViews>
  <sheetFormatPr defaultColWidth="8.88671875" defaultRowHeight="14.4" x14ac:dyDescent="0.3"/>
  <cols>
    <col min="1" max="1" width="13.33203125" style="89" bestFit="1" customWidth="1"/>
    <col min="2" max="16384" width="8.88671875" style="89"/>
  </cols>
  <sheetData>
    <row r="3" spans="1:24" x14ac:dyDescent="0.3">
      <c r="B3" s="94">
        <v>2002</v>
      </c>
      <c r="C3" s="94">
        <v>2003</v>
      </c>
      <c r="D3" s="94">
        <v>2004</v>
      </c>
      <c r="E3" s="94">
        <v>2005</v>
      </c>
      <c r="F3" s="94">
        <v>2006</v>
      </c>
      <c r="G3" s="94">
        <v>2007</v>
      </c>
      <c r="H3" s="94">
        <v>2008</v>
      </c>
      <c r="I3" s="94">
        <v>2009</v>
      </c>
      <c r="J3" s="94">
        <v>2010</v>
      </c>
      <c r="K3" s="94">
        <v>2011</v>
      </c>
      <c r="L3" s="94">
        <v>2012</v>
      </c>
      <c r="M3" s="94">
        <v>2013</v>
      </c>
      <c r="N3" s="94">
        <v>2014</v>
      </c>
      <c r="O3" s="94">
        <v>2015</v>
      </c>
      <c r="P3" s="94">
        <v>2016</v>
      </c>
      <c r="Q3" s="94">
        <v>2017</v>
      </c>
      <c r="R3" s="94">
        <v>2018</v>
      </c>
      <c r="S3" s="94">
        <v>2019</v>
      </c>
      <c r="T3" s="94">
        <v>2020</v>
      </c>
      <c r="U3" s="94">
        <v>2021</v>
      </c>
      <c r="V3" s="94">
        <v>2022</v>
      </c>
      <c r="W3" s="94">
        <v>2023</v>
      </c>
      <c r="X3" s="94">
        <v>2024</v>
      </c>
    </row>
    <row r="4" spans="1:24" x14ac:dyDescent="0.3">
      <c r="A4" s="89" t="s">
        <v>69</v>
      </c>
      <c r="B4" s="95">
        <v>14.72906334402462</v>
      </c>
      <c r="C4" s="95">
        <v>14.551476125333945</v>
      </c>
      <c r="D4" s="95">
        <v>14.379934539955189</v>
      </c>
      <c r="E4" s="95">
        <v>14.212435196795543</v>
      </c>
      <c r="F4" s="95">
        <v>14.045762774902753</v>
      </c>
      <c r="G4" s="95">
        <v>13.873960331353944</v>
      </c>
      <c r="H4" s="95">
        <v>13.696462855674213</v>
      </c>
      <c r="I4" s="95">
        <v>13.513132731523855</v>
      </c>
      <c r="J4" s="95">
        <v>13.32523467076758</v>
      </c>
      <c r="K4" s="95">
        <v>13.134337674066412</v>
      </c>
      <c r="L4" s="95">
        <v>12.971440944297798</v>
      </c>
      <c r="M4" s="95">
        <v>12.81427825131142</v>
      </c>
      <c r="N4" s="95">
        <v>12.661399888626409</v>
      </c>
      <c r="O4" s="95">
        <v>12.511594592846892</v>
      </c>
      <c r="P4" s="95">
        <v>12.362464750012753</v>
      </c>
      <c r="Q4" s="95">
        <v>12.228853237321687</v>
      </c>
      <c r="R4" s="96">
        <v>12.099578009464608</v>
      </c>
      <c r="S4" s="95">
        <v>11.974835520808655</v>
      </c>
      <c r="T4" s="95">
        <v>11.847482922025042</v>
      </c>
      <c r="U4" s="95">
        <v>11.728878853505762</v>
      </c>
      <c r="V4" s="95">
        <v>11.613951019208587</v>
      </c>
      <c r="W4" s="95">
        <v>11.500181891469142</v>
      </c>
      <c r="X4" s="95">
        <v>11.387966515361219</v>
      </c>
    </row>
    <row r="5" spans="1:24" x14ac:dyDescent="0.3">
      <c r="A5" s="89" t="s">
        <v>10</v>
      </c>
      <c r="B5" s="95">
        <v>5.9052785324781105</v>
      </c>
      <c r="C5" s="95">
        <v>5.8390466399818797</v>
      </c>
      <c r="D5" s="95">
        <v>5.7724226811766677</v>
      </c>
      <c r="E5" s="95">
        <v>5.7058088499454742</v>
      </c>
      <c r="F5" s="95">
        <v>5.6396623451786194</v>
      </c>
      <c r="G5" s="95">
        <v>5.582258104737793</v>
      </c>
      <c r="H5" s="95">
        <v>5.5237028344460777</v>
      </c>
      <c r="I5" s="95">
        <v>5.4641232075800694</v>
      </c>
      <c r="J5" s="95">
        <v>5.403641534338905</v>
      </c>
      <c r="K5" s="95">
        <v>5.3420025523732093</v>
      </c>
      <c r="L5" s="95">
        <v>5.2955795568874846</v>
      </c>
      <c r="M5" s="95">
        <v>5.2500902862353307</v>
      </c>
      <c r="N5" s="95">
        <v>5.2054434729787342</v>
      </c>
      <c r="O5" s="95">
        <v>5.1616284519564637</v>
      </c>
      <c r="P5" s="95">
        <v>5.1187946089751399</v>
      </c>
      <c r="Q5" s="95">
        <v>5.0804284322361575</v>
      </c>
      <c r="R5" s="96">
        <v>5.041610142420188</v>
      </c>
      <c r="S5" s="95">
        <v>5.0030089524062387</v>
      </c>
      <c r="T5" s="95">
        <v>4.9651368738024395</v>
      </c>
      <c r="U5" s="95">
        <v>4.9275202995724339</v>
      </c>
      <c r="V5" s="95">
        <v>4.8936519590931589</v>
      </c>
      <c r="W5" s="95">
        <v>4.8614709176713671</v>
      </c>
      <c r="X5" s="95">
        <v>4.8306052200110123</v>
      </c>
    </row>
    <row r="6" spans="1:24" x14ac:dyDescent="0.3">
      <c r="A6" s="89" t="s">
        <v>11</v>
      </c>
      <c r="B6" s="95">
        <v>19.976899030183528</v>
      </c>
      <c r="C6" s="95">
        <v>20.311179645782961</v>
      </c>
      <c r="D6" s="95">
        <v>20.640552769248316</v>
      </c>
      <c r="E6" s="95">
        <v>20.967648346391403</v>
      </c>
      <c r="F6" s="95">
        <v>21.296651347253921</v>
      </c>
      <c r="G6" s="95">
        <v>21.584634772250965</v>
      </c>
      <c r="H6" s="95">
        <v>21.872144832910095</v>
      </c>
      <c r="I6" s="95">
        <v>22.162513814475339</v>
      </c>
      <c r="J6" s="95">
        <v>22.456687274085542</v>
      </c>
      <c r="K6" s="95">
        <v>22.752720838202688</v>
      </c>
      <c r="L6" s="95">
        <v>22.997116936572418</v>
      </c>
      <c r="M6" s="95">
        <v>23.240171822166239</v>
      </c>
      <c r="N6" s="95">
        <v>23.483254560897564</v>
      </c>
      <c r="O6" s="95">
        <v>23.727343096183557</v>
      </c>
      <c r="P6" s="95">
        <v>23.975681873253194</v>
      </c>
      <c r="Q6" s="95">
        <v>24.174371912416344</v>
      </c>
      <c r="R6" s="96">
        <v>24.361522326869785</v>
      </c>
      <c r="S6" s="95">
        <v>24.540056999751503</v>
      </c>
      <c r="T6" s="95">
        <v>24.720352013998998</v>
      </c>
      <c r="U6" s="95">
        <v>24.886295672138484</v>
      </c>
      <c r="V6" s="95">
        <v>25.019745846297354</v>
      </c>
      <c r="W6" s="95">
        <v>25.152449192050852</v>
      </c>
      <c r="X6" s="95">
        <v>25.282226420840882</v>
      </c>
    </row>
    <row r="7" spans="1:24" x14ac:dyDescent="0.3">
      <c r="A7" s="89" t="s">
        <v>12</v>
      </c>
      <c r="B7" s="95">
        <v>21.228670559102731</v>
      </c>
      <c r="C7" s="95">
        <v>21.10331513354917</v>
      </c>
      <c r="D7" s="95">
        <v>20.978608174395099</v>
      </c>
      <c r="E7" s="95">
        <v>20.853979697161911</v>
      </c>
      <c r="F7" s="95">
        <v>20.728494599792878</v>
      </c>
      <c r="G7" s="95">
        <v>20.617981578906889</v>
      </c>
      <c r="H7" s="95">
        <v>20.513502305878408</v>
      </c>
      <c r="I7" s="95">
        <v>20.412937275297637</v>
      </c>
      <c r="J7" s="95">
        <v>20.314809923990289</v>
      </c>
      <c r="K7" s="95">
        <v>20.219761314289521</v>
      </c>
      <c r="L7" s="95">
        <v>20.156963663679779</v>
      </c>
      <c r="M7" s="95">
        <v>20.089358581289346</v>
      </c>
      <c r="N7" s="95">
        <v>20.017333918346491</v>
      </c>
      <c r="O7" s="95">
        <v>19.941431537904155</v>
      </c>
      <c r="P7" s="95">
        <v>19.861089959524733</v>
      </c>
      <c r="Q7" s="95">
        <v>19.796825711270081</v>
      </c>
      <c r="R7" s="96">
        <v>19.7415401549984</v>
      </c>
      <c r="S7" s="95">
        <v>19.692392522481857</v>
      </c>
      <c r="T7" s="95">
        <v>19.641861414759092</v>
      </c>
      <c r="U7" s="95">
        <v>19.601181201478308</v>
      </c>
      <c r="V7" s="95">
        <v>19.580202875812557</v>
      </c>
      <c r="W7" s="95">
        <v>19.559006504948862</v>
      </c>
      <c r="X7" s="95">
        <v>19.539054273618543</v>
      </c>
    </row>
    <row r="8" spans="1:24" x14ac:dyDescent="0.3">
      <c r="A8" s="89" t="s">
        <v>13</v>
      </c>
      <c r="B8" s="95">
        <v>11.160532705932813</v>
      </c>
      <c r="C8" s="95">
        <v>11.083845549917278</v>
      </c>
      <c r="D8" s="95">
        <v>11.013533685616743</v>
      </c>
      <c r="E8" s="95">
        <v>10.947697155322466</v>
      </c>
      <c r="F8" s="95">
        <v>10.883181824524193</v>
      </c>
      <c r="G8" s="95">
        <v>10.835851370439268</v>
      </c>
      <c r="H8" s="95">
        <v>10.785495724918821</v>
      </c>
      <c r="I8" s="95">
        <v>10.730982513996116</v>
      </c>
      <c r="J8" s="95">
        <v>10.672362965367268</v>
      </c>
      <c r="K8" s="95">
        <v>10.61165448196952</v>
      </c>
      <c r="L8" s="95">
        <v>10.566083899245243</v>
      </c>
      <c r="M8" s="95">
        <v>10.52389323031718</v>
      </c>
      <c r="N8" s="95">
        <v>10.484423831641406</v>
      </c>
      <c r="O8" s="95">
        <v>10.446917623805293</v>
      </c>
      <c r="P8" s="95">
        <v>10.40908035526194</v>
      </c>
      <c r="Q8" s="95">
        <v>10.372177533948397</v>
      </c>
      <c r="R8" s="96">
        <v>10.337624273829837</v>
      </c>
      <c r="S8" s="95">
        <v>10.304961798759493</v>
      </c>
      <c r="T8" s="95">
        <v>10.269719964721205</v>
      </c>
      <c r="U8" s="95">
        <v>10.241518572971906</v>
      </c>
      <c r="V8" s="95">
        <v>10.216404429713807</v>
      </c>
      <c r="W8" s="95">
        <v>10.188592232302707</v>
      </c>
      <c r="X8" s="95">
        <v>10.160282171164495</v>
      </c>
    </row>
    <row r="9" spans="1:24" x14ac:dyDescent="0.3">
      <c r="A9" s="89" t="s">
        <v>14</v>
      </c>
      <c r="B9" s="95">
        <v>7.7463711422065336</v>
      </c>
      <c r="C9" s="95">
        <v>7.768479920396512</v>
      </c>
      <c r="D9" s="95">
        <v>7.7843842367227367</v>
      </c>
      <c r="E9" s="95">
        <v>7.794130360876915</v>
      </c>
      <c r="F9" s="95">
        <v>7.7980669550618966</v>
      </c>
      <c r="G9" s="95">
        <v>7.8101118693125358</v>
      </c>
      <c r="H9" s="95">
        <v>7.8271537579719439</v>
      </c>
      <c r="I9" s="95">
        <v>7.8480306919372609</v>
      </c>
      <c r="J9" s="95">
        <v>7.8715399387993701</v>
      </c>
      <c r="K9" s="95">
        <v>7.8972805274466342</v>
      </c>
      <c r="L9" s="95">
        <v>7.9124840505190903</v>
      </c>
      <c r="M9" s="95">
        <v>7.923240750303008</v>
      </c>
      <c r="N9" s="95">
        <v>7.9298233979690478</v>
      </c>
      <c r="O9" s="95">
        <v>7.932628582340211</v>
      </c>
      <c r="P9" s="95">
        <v>7.9320256019260755</v>
      </c>
      <c r="Q9" s="95">
        <v>7.9425204507444445</v>
      </c>
      <c r="R9" s="96">
        <v>7.9551229163133774</v>
      </c>
      <c r="S9" s="95">
        <v>7.9683346734877203</v>
      </c>
      <c r="T9" s="95">
        <v>7.9814988471814603</v>
      </c>
      <c r="U9" s="95">
        <v>7.9948305944904474</v>
      </c>
      <c r="V9" s="95">
        <v>8.0054092035522419</v>
      </c>
      <c r="W9" s="95">
        <v>8.0155438366031575</v>
      </c>
      <c r="X9" s="95">
        <v>8.0260080061943171</v>
      </c>
    </row>
    <row r="10" spans="1:24" x14ac:dyDescent="0.3">
      <c r="A10" s="89" t="s">
        <v>15</v>
      </c>
      <c r="B10" s="95">
        <v>2.2865946198297262</v>
      </c>
      <c r="C10" s="95">
        <v>2.283210231365731</v>
      </c>
      <c r="D10" s="95">
        <v>2.2802728145700657</v>
      </c>
      <c r="E10" s="95">
        <v>2.277944968339273</v>
      </c>
      <c r="F10" s="95">
        <v>2.2764021378869663</v>
      </c>
      <c r="G10" s="95">
        <v>2.2703374682729462</v>
      </c>
      <c r="H10" s="95">
        <v>2.2637872008834856</v>
      </c>
      <c r="I10" s="95">
        <v>2.2567889345926679</v>
      </c>
      <c r="J10" s="95">
        <v>2.2494162841262253</v>
      </c>
      <c r="K10" s="95">
        <v>2.2416568313835663</v>
      </c>
      <c r="L10" s="95">
        <v>2.2336066150845526</v>
      </c>
      <c r="M10" s="95">
        <v>2.2270150272381684</v>
      </c>
      <c r="N10" s="95">
        <v>2.2217155398635873</v>
      </c>
      <c r="O10" s="95">
        <v>2.2174713788928631</v>
      </c>
      <c r="P10" s="95">
        <v>2.2139538422538778</v>
      </c>
      <c r="Q10" s="95">
        <v>2.2112374216167692</v>
      </c>
      <c r="R10" s="96">
        <v>2.2064888389863366</v>
      </c>
      <c r="S10" s="95">
        <v>2.2007831147568333</v>
      </c>
      <c r="T10" s="95">
        <v>2.1956736887513544</v>
      </c>
      <c r="U10" s="95">
        <v>2.189648193546863</v>
      </c>
      <c r="V10" s="95">
        <v>2.1852907096367935</v>
      </c>
      <c r="W10" s="95">
        <v>2.1816846790565583</v>
      </c>
      <c r="X10" s="95">
        <v>2.1787248070472511</v>
      </c>
    </row>
    <row r="11" spans="1:24" x14ac:dyDescent="0.3">
      <c r="A11" s="89" t="s">
        <v>16</v>
      </c>
      <c r="B11" s="95">
        <v>6.3468136399477251</v>
      </c>
      <c r="C11" s="95">
        <v>6.3554899742763835</v>
      </c>
      <c r="D11" s="95">
        <v>6.3658507615962829</v>
      </c>
      <c r="E11" s="95">
        <v>6.3778634629984259</v>
      </c>
      <c r="F11" s="95">
        <v>6.3912651017522402</v>
      </c>
      <c r="G11" s="95">
        <v>6.4064751877046886</v>
      </c>
      <c r="H11" s="95">
        <v>6.4187974607139893</v>
      </c>
      <c r="I11" s="95">
        <v>6.4285363822687387</v>
      </c>
      <c r="J11" s="95">
        <v>6.4360095440206404</v>
      </c>
      <c r="K11" s="95">
        <v>6.4414909123850004</v>
      </c>
      <c r="L11" s="95">
        <v>6.4479710144453932</v>
      </c>
      <c r="M11" s="95">
        <v>6.4565538224800001</v>
      </c>
      <c r="N11" s="95">
        <v>6.4671554532272006</v>
      </c>
      <c r="O11" s="95">
        <v>6.4795033616427036</v>
      </c>
      <c r="P11" s="95">
        <v>6.4933710944379923</v>
      </c>
      <c r="Q11" s="95">
        <v>6.5069148993527195</v>
      </c>
      <c r="R11" s="96">
        <v>6.5192291044953192</v>
      </c>
      <c r="S11" s="95">
        <v>6.5302200476600669</v>
      </c>
      <c r="T11" s="95">
        <v>6.5431237898434471</v>
      </c>
      <c r="U11" s="95">
        <v>6.5530008734922163</v>
      </c>
      <c r="V11" s="95">
        <v>6.5665837188403993</v>
      </c>
      <c r="W11" s="95">
        <v>6.5801878645792122</v>
      </c>
      <c r="X11" s="95">
        <v>6.5940542054024291</v>
      </c>
    </row>
    <row r="12" spans="1:24" x14ac:dyDescent="0.3">
      <c r="A12" s="89" t="s">
        <v>70</v>
      </c>
      <c r="B12" s="95">
        <v>10.619776426294223</v>
      </c>
      <c r="C12" s="95">
        <v>10.70395677939614</v>
      </c>
      <c r="D12" s="95">
        <v>10.7844403367189</v>
      </c>
      <c r="E12" s="95">
        <v>10.862491962168578</v>
      </c>
      <c r="F12" s="95">
        <v>10.940512913646536</v>
      </c>
      <c r="G12" s="95">
        <v>11.018389317020965</v>
      </c>
      <c r="H12" s="95">
        <v>11.098953026602969</v>
      </c>
      <c r="I12" s="95">
        <v>11.182954448328308</v>
      </c>
      <c r="J12" s="95">
        <v>11.270297864504178</v>
      </c>
      <c r="K12" s="95">
        <v>11.359094867883456</v>
      </c>
      <c r="L12" s="95">
        <v>11.418753319268252</v>
      </c>
      <c r="M12" s="95">
        <v>11.475398228659301</v>
      </c>
      <c r="N12" s="95">
        <v>11.529449936449558</v>
      </c>
      <c r="O12" s="95">
        <v>11.58148137442787</v>
      </c>
      <c r="P12" s="95">
        <v>11.633537914354298</v>
      </c>
      <c r="Q12" s="95">
        <v>11.686670401093398</v>
      </c>
      <c r="R12" s="96">
        <v>11.737284232622144</v>
      </c>
      <c r="S12" s="95">
        <v>11.785406369887633</v>
      </c>
      <c r="T12" s="95">
        <v>11.835150484916968</v>
      </c>
      <c r="U12" s="95">
        <v>11.877125738803576</v>
      </c>
      <c r="V12" s="95">
        <v>11.918760237845113</v>
      </c>
      <c r="W12" s="95">
        <v>11.960882881318142</v>
      </c>
      <c r="X12" s="95">
        <v>12.00107838035985</v>
      </c>
    </row>
    <row r="13" spans="1:24" x14ac:dyDescent="0.3">
      <c r="A13" s="89" t="s">
        <v>9</v>
      </c>
      <c r="B13" s="95">
        <v>99.999999999999986</v>
      </c>
      <c r="C13" s="95">
        <v>99.999999999999986</v>
      </c>
      <c r="D13" s="95">
        <v>99.999999999999986</v>
      </c>
      <c r="E13" s="95">
        <v>100</v>
      </c>
      <c r="F13" s="95">
        <v>100</v>
      </c>
      <c r="G13" s="95">
        <v>100.00000000000001</v>
      </c>
      <c r="H13" s="95">
        <v>100</v>
      </c>
      <c r="I13" s="95">
        <v>99.999999999999986</v>
      </c>
      <c r="J13" s="95">
        <v>100</v>
      </c>
      <c r="K13" s="95">
        <v>99.999999999999986</v>
      </c>
      <c r="L13" s="95">
        <v>100</v>
      </c>
      <c r="M13" s="95">
        <v>100</v>
      </c>
      <c r="N13" s="95">
        <v>100</v>
      </c>
      <c r="O13" s="95">
        <v>100</v>
      </c>
      <c r="P13" s="95">
        <v>100</v>
      </c>
      <c r="Q13" s="95">
        <v>100.00000000000001</v>
      </c>
      <c r="R13" s="95">
        <v>100</v>
      </c>
      <c r="S13" s="95">
        <v>99.999999999999986</v>
      </c>
      <c r="T13" s="95">
        <v>100</v>
      </c>
      <c r="U13" s="95">
        <v>99.999999999999986</v>
      </c>
      <c r="V13" s="95">
        <v>100</v>
      </c>
      <c r="W13" s="95">
        <v>100</v>
      </c>
      <c r="X13" s="95">
        <v>100</v>
      </c>
    </row>
    <row r="16" spans="1:24" x14ac:dyDescent="0.3"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</row>
    <row r="17" spans="2:19" x14ac:dyDescent="0.3"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</row>
    <row r="18" spans="2:19" x14ac:dyDescent="0.3"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</row>
    <row r="19" spans="2:19" x14ac:dyDescent="0.3"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</row>
    <row r="20" spans="2:19" x14ac:dyDescent="0.3"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</row>
    <row r="21" spans="2:19" x14ac:dyDescent="0.3">
      <c r="B21" s="95"/>
      <c r="C21" s="95"/>
      <c r="D21" s="95" t="s">
        <v>122</v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</row>
    <row r="22" spans="2:19" x14ac:dyDescent="0.3"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</row>
    <row r="23" spans="2:19" x14ac:dyDescent="0.3"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</row>
    <row r="24" spans="2:19" x14ac:dyDescent="0.3"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</row>
    <row r="25" spans="2:19" x14ac:dyDescent="0.3"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</row>
    <row r="27" spans="2:19" x14ac:dyDescent="0.3"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</row>
    <row r="28" spans="2:19" x14ac:dyDescent="0.3"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</row>
    <row r="29" spans="2:19" x14ac:dyDescent="0.3"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</row>
    <row r="30" spans="2:19" x14ac:dyDescent="0.3"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</row>
    <row r="31" spans="2:19" x14ac:dyDescent="0.3"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</row>
    <row r="32" spans="2:19" x14ac:dyDescent="0.3"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</row>
    <row r="33" spans="2:19" x14ac:dyDescent="0.3"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</row>
    <row r="34" spans="2:19" x14ac:dyDescent="0.3"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</row>
    <row r="35" spans="2:19" x14ac:dyDescent="0.3"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</row>
    <row r="36" spans="2:19" x14ac:dyDescent="0.3"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F42"/>
  <sheetViews>
    <sheetView zoomScale="72" zoomScaleNormal="72" workbookViewId="0">
      <selection activeCell="B3" sqref="B3:AE20"/>
    </sheetView>
  </sheetViews>
  <sheetFormatPr defaultColWidth="8.88671875" defaultRowHeight="14.4" x14ac:dyDescent="0.3"/>
  <cols>
    <col min="1" max="1" width="8.88671875" style="89"/>
    <col min="2" max="9" width="9.33203125" style="89" bestFit="1" customWidth="1"/>
    <col min="10" max="10" width="10.33203125" style="89" bestFit="1" customWidth="1"/>
    <col min="11" max="12" width="9.33203125" style="89" bestFit="1" customWidth="1"/>
    <col min="13" max="13" width="10.33203125" style="89" bestFit="1" customWidth="1"/>
    <col min="14" max="28" width="9.33203125" style="89" bestFit="1" customWidth="1"/>
    <col min="29" max="31" width="10.33203125" style="89" bestFit="1" customWidth="1"/>
    <col min="32" max="16384" width="8.88671875" style="89"/>
  </cols>
  <sheetData>
    <row r="1" spans="1:32" x14ac:dyDescent="0.3">
      <c r="A1" s="98"/>
      <c r="B1" s="98" t="s">
        <v>41</v>
      </c>
      <c r="C1" s="98"/>
      <c r="D1" s="98"/>
      <c r="E1" s="98" t="s">
        <v>42</v>
      </c>
      <c r="F1" s="98"/>
      <c r="G1" s="98"/>
      <c r="H1" s="98" t="s">
        <v>58</v>
      </c>
      <c r="I1" s="98"/>
      <c r="J1" s="98"/>
      <c r="K1" s="98" t="s">
        <v>43</v>
      </c>
      <c r="L1" s="98"/>
      <c r="M1" s="98"/>
      <c r="N1" s="98" t="s">
        <v>44</v>
      </c>
      <c r="O1" s="98"/>
      <c r="P1" s="98"/>
      <c r="Q1" s="98" t="s">
        <v>45</v>
      </c>
      <c r="R1" s="98"/>
      <c r="S1" s="98"/>
      <c r="T1" s="98" t="s">
        <v>46</v>
      </c>
      <c r="U1" s="98"/>
      <c r="V1" s="98"/>
      <c r="W1" s="98" t="s">
        <v>47</v>
      </c>
      <c r="X1" s="98"/>
      <c r="Y1" s="98"/>
      <c r="Z1" s="98" t="s">
        <v>48</v>
      </c>
      <c r="AA1" s="98"/>
      <c r="AB1" s="98"/>
      <c r="AC1" s="98" t="s">
        <v>23</v>
      </c>
      <c r="AD1" s="98"/>
      <c r="AE1" s="98"/>
    </row>
    <row r="2" spans="1:32" x14ac:dyDescent="0.3">
      <c r="A2" s="98"/>
      <c r="B2" s="98" t="s">
        <v>21</v>
      </c>
      <c r="C2" s="98" t="s">
        <v>22</v>
      </c>
      <c r="D2" s="98" t="s">
        <v>9</v>
      </c>
      <c r="E2" s="98" t="s">
        <v>21</v>
      </c>
      <c r="F2" s="98" t="s">
        <v>22</v>
      </c>
      <c r="G2" s="98" t="s">
        <v>9</v>
      </c>
      <c r="H2" s="98" t="s">
        <v>21</v>
      </c>
      <c r="I2" s="98" t="s">
        <v>22</v>
      </c>
      <c r="J2" s="98" t="s">
        <v>9</v>
      </c>
      <c r="K2" s="98" t="s">
        <v>21</v>
      </c>
      <c r="L2" s="98" t="s">
        <v>22</v>
      </c>
      <c r="M2" s="98" t="s">
        <v>9</v>
      </c>
      <c r="N2" s="98" t="s">
        <v>21</v>
      </c>
      <c r="O2" s="98" t="s">
        <v>22</v>
      </c>
      <c r="P2" s="98" t="s">
        <v>9</v>
      </c>
      <c r="Q2" s="98" t="s">
        <v>21</v>
      </c>
      <c r="R2" s="98" t="s">
        <v>22</v>
      </c>
      <c r="S2" s="98" t="s">
        <v>9</v>
      </c>
      <c r="T2" s="98" t="s">
        <v>21</v>
      </c>
      <c r="U2" s="98" t="s">
        <v>22</v>
      </c>
      <c r="V2" s="98" t="s">
        <v>9</v>
      </c>
      <c r="W2" s="98" t="s">
        <v>21</v>
      </c>
      <c r="X2" s="98" t="s">
        <v>22</v>
      </c>
      <c r="Y2" s="98" t="s">
        <v>9</v>
      </c>
      <c r="Z2" s="98" t="s">
        <v>21</v>
      </c>
      <c r="AA2" s="98" t="s">
        <v>22</v>
      </c>
      <c r="AB2" s="98" t="s">
        <v>9</v>
      </c>
      <c r="AC2" s="98" t="s">
        <v>21</v>
      </c>
      <c r="AD2" s="98" t="s">
        <v>22</v>
      </c>
      <c r="AE2" s="98" t="s">
        <v>9</v>
      </c>
    </row>
    <row r="3" spans="1:32" x14ac:dyDescent="0.3">
      <c r="A3" s="99" t="s">
        <v>24</v>
      </c>
      <c r="B3" s="100">
        <v>396144.91661372187</v>
      </c>
      <c r="C3" s="100">
        <v>388694.67477847682</v>
      </c>
      <c r="D3" s="100">
        <v>784839.59139219869</v>
      </c>
      <c r="E3" s="100">
        <v>143319.14238259589</v>
      </c>
      <c r="F3" s="100">
        <v>141183.31564436894</v>
      </c>
      <c r="G3" s="100">
        <v>284502.4580269648</v>
      </c>
      <c r="H3" s="100">
        <v>639808.0739118096</v>
      </c>
      <c r="I3" s="100">
        <v>619755.78152338555</v>
      </c>
      <c r="J3" s="100">
        <v>1259563.8554351951</v>
      </c>
      <c r="K3" s="100">
        <v>652472.75674314669</v>
      </c>
      <c r="L3" s="100">
        <v>632752.47279868112</v>
      </c>
      <c r="M3" s="100">
        <v>1285225.2295418279</v>
      </c>
      <c r="N3" s="100">
        <v>374693.00115744153</v>
      </c>
      <c r="O3" s="100">
        <v>363678.11982679938</v>
      </c>
      <c r="P3" s="100">
        <v>738371.1209842409</v>
      </c>
      <c r="Q3" s="100">
        <v>245700.76049118818</v>
      </c>
      <c r="R3" s="100">
        <v>239560.66051627762</v>
      </c>
      <c r="S3" s="100">
        <v>485261.4210074658</v>
      </c>
      <c r="T3" s="100">
        <v>69320.6549766307</v>
      </c>
      <c r="U3" s="100">
        <v>67609.017042967447</v>
      </c>
      <c r="V3" s="100">
        <v>136929.67201959813</v>
      </c>
      <c r="W3" s="100">
        <v>205949.43150180246</v>
      </c>
      <c r="X3" s="100">
        <v>199562.0546017735</v>
      </c>
      <c r="Y3" s="100">
        <v>405511.48610357597</v>
      </c>
      <c r="Z3" s="100">
        <v>296477.26222166297</v>
      </c>
      <c r="AA3" s="100">
        <v>284450.90326726972</v>
      </c>
      <c r="AB3" s="100">
        <v>580928.16548893275</v>
      </c>
      <c r="AC3" s="100">
        <v>3023885.9999999995</v>
      </c>
      <c r="AD3" s="100">
        <v>2937247</v>
      </c>
      <c r="AE3" s="100">
        <v>5961133</v>
      </c>
      <c r="AF3" s="92">
        <f>'MYPE by pop grp age and sex'!P3-'Povincial est by age and sex'!AE3</f>
        <v>0</v>
      </c>
    </row>
    <row r="4" spans="1:32" x14ac:dyDescent="0.3">
      <c r="A4" s="99" t="s">
        <v>25</v>
      </c>
      <c r="B4" s="100">
        <v>372355.11077205138</v>
      </c>
      <c r="C4" s="100">
        <v>366624.24778328132</v>
      </c>
      <c r="D4" s="100">
        <v>738979.35855533276</v>
      </c>
      <c r="E4" s="100">
        <v>134877.92060427414</v>
      </c>
      <c r="F4" s="100">
        <v>133986.69292277383</v>
      </c>
      <c r="G4" s="100">
        <v>268864.61352704797</v>
      </c>
      <c r="H4" s="100">
        <v>611589.91945727472</v>
      </c>
      <c r="I4" s="100">
        <v>590260.4628988211</v>
      </c>
      <c r="J4" s="100">
        <v>1201850.3823560958</v>
      </c>
      <c r="K4" s="100">
        <v>605930.41061559203</v>
      </c>
      <c r="L4" s="100">
        <v>587347.69068320526</v>
      </c>
      <c r="M4" s="100">
        <v>1193278.1012987974</v>
      </c>
      <c r="N4" s="100">
        <v>349268.93758817646</v>
      </c>
      <c r="O4" s="100">
        <v>338944.09797123575</v>
      </c>
      <c r="P4" s="100">
        <v>688213.03555941221</v>
      </c>
      <c r="Q4" s="100">
        <v>228185.14552732042</v>
      </c>
      <c r="R4" s="100">
        <v>223590.60564896604</v>
      </c>
      <c r="S4" s="100">
        <v>451775.75117628649</v>
      </c>
      <c r="T4" s="100">
        <v>64853.188778174168</v>
      </c>
      <c r="U4" s="100">
        <v>63858.628886661449</v>
      </c>
      <c r="V4" s="100">
        <v>128711.81766483562</v>
      </c>
      <c r="W4" s="100">
        <v>190387.65196458128</v>
      </c>
      <c r="X4" s="100">
        <v>183662.72491342318</v>
      </c>
      <c r="Y4" s="100">
        <v>374050.37687800446</v>
      </c>
      <c r="Z4" s="100">
        <v>284687.71469255537</v>
      </c>
      <c r="AA4" s="100">
        <v>273095.84829163208</v>
      </c>
      <c r="AB4" s="100">
        <v>557783.56298418739</v>
      </c>
      <c r="AC4" s="100">
        <v>2842135.9999999995</v>
      </c>
      <c r="AD4" s="100">
        <v>2761371.0000000005</v>
      </c>
      <c r="AE4" s="100">
        <v>5603507</v>
      </c>
      <c r="AF4" s="92">
        <f>'MYPE by pop grp age and sex'!P4-'Povincial est by age and sex'!AE4</f>
        <v>0</v>
      </c>
    </row>
    <row r="5" spans="1:32" x14ac:dyDescent="0.3">
      <c r="A5" s="99" t="s">
        <v>26</v>
      </c>
      <c r="B5" s="100">
        <v>377632.00392719527</v>
      </c>
      <c r="C5" s="100">
        <v>373326.91887355014</v>
      </c>
      <c r="D5" s="100">
        <v>750958.92280074535</v>
      </c>
      <c r="E5" s="100">
        <v>142780.71943569317</v>
      </c>
      <c r="F5" s="100">
        <v>144907.19603813376</v>
      </c>
      <c r="G5" s="100">
        <v>287687.91547382693</v>
      </c>
      <c r="H5" s="100">
        <v>619898.73483831866</v>
      </c>
      <c r="I5" s="100">
        <v>605017.94269535411</v>
      </c>
      <c r="J5" s="100">
        <v>1224916.6775336727</v>
      </c>
      <c r="K5" s="100">
        <v>623830.35381128825</v>
      </c>
      <c r="L5" s="100">
        <v>610292.68569195108</v>
      </c>
      <c r="M5" s="100">
        <v>1234123.0395032393</v>
      </c>
      <c r="N5" s="100">
        <v>351186.17278739548</v>
      </c>
      <c r="O5" s="100">
        <v>341088.62683317042</v>
      </c>
      <c r="P5" s="100">
        <v>692274.79962056596</v>
      </c>
      <c r="Q5" s="100">
        <v>236296.71994319363</v>
      </c>
      <c r="R5" s="100">
        <v>233597.18703467844</v>
      </c>
      <c r="S5" s="100">
        <v>469893.90697787207</v>
      </c>
      <c r="T5" s="100">
        <v>64996.635802755212</v>
      </c>
      <c r="U5" s="100">
        <v>64503.065292569503</v>
      </c>
      <c r="V5" s="100">
        <v>129499.70109532471</v>
      </c>
      <c r="W5" s="100">
        <v>192382.86941839606</v>
      </c>
      <c r="X5" s="100">
        <v>188176.51232936644</v>
      </c>
      <c r="Y5" s="100">
        <v>380559.3817477625</v>
      </c>
      <c r="Z5" s="100">
        <v>301375.79003576434</v>
      </c>
      <c r="AA5" s="100">
        <v>291428.86521122616</v>
      </c>
      <c r="AB5" s="100">
        <v>592804.6552469905</v>
      </c>
      <c r="AC5" s="100">
        <v>2910380</v>
      </c>
      <c r="AD5" s="100">
        <v>2852339</v>
      </c>
      <c r="AE5" s="100">
        <v>5762719</v>
      </c>
      <c r="AF5" s="92">
        <f>'MYPE by pop grp age and sex'!P5-'Povincial est by age and sex'!AE5</f>
        <v>0</v>
      </c>
    </row>
    <row r="6" spans="1:32" x14ac:dyDescent="0.3">
      <c r="A6" s="99" t="s">
        <v>27</v>
      </c>
      <c r="B6" s="100">
        <v>339755.52228116948</v>
      </c>
      <c r="C6" s="100">
        <v>344315.82168776402</v>
      </c>
      <c r="D6" s="100">
        <v>684071.34396893345</v>
      </c>
      <c r="E6" s="100">
        <v>138512.04600252002</v>
      </c>
      <c r="F6" s="100">
        <v>144467.6595295039</v>
      </c>
      <c r="G6" s="100">
        <v>282979.70553202392</v>
      </c>
      <c r="H6" s="100">
        <v>602862.1696577447</v>
      </c>
      <c r="I6" s="100">
        <v>591078.12342744484</v>
      </c>
      <c r="J6" s="100">
        <v>1193940.2930851895</v>
      </c>
      <c r="K6" s="100">
        <v>585648.42488272581</v>
      </c>
      <c r="L6" s="100">
        <v>582688.42834570119</v>
      </c>
      <c r="M6" s="100">
        <v>1168336.853228427</v>
      </c>
      <c r="N6" s="100">
        <v>319283.96300661471</v>
      </c>
      <c r="O6" s="100">
        <v>309918.17691815336</v>
      </c>
      <c r="P6" s="100">
        <v>629202.13992476813</v>
      </c>
      <c r="Q6" s="100">
        <v>224233.6543927741</v>
      </c>
      <c r="R6" s="100">
        <v>223473.69970652205</v>
      </c>
      <c r="S6" s="100">
        <v>447707.35409929615</v>
      </c>
      <c r="T6" s="100">
        <v>61359.610632132302</v>
      </c>
      <c r="U6" s="100">
        <v>60407.321441867083</v>
      </c>
      <c r="V6" s="100">
        <v>121766.93207399939</v>
      </c>
      <c r="W6" s="100">
        <v>184605.32139331012</v>
      </c>
      <c r="X6" s="100">
        <v>181490.18542570455</v>
      </c>
      <c r="Y6" s="100">
        <v>366095.50681901467</v>
      </c>
      <c r="Z6" s="100">
        <v>300952.28775100887</v>
      </c>
      <c r="AA6" s="100">
        <v>291391.58351733902</v>
      </c>
      <c r="AB6" s="100">
        <v>592343.87126834784</v>
      </c>
      <c r="AC6" s="100">
        <v>2757213</v>
      </c>
      <c r="AD6" s="100">
        <v>2729230.9999999995</v>
      </c>
      <c r="AE6" s="100">
        <v>5486444</v>
      </c>
      <c r="AF6" s="92">
        <f>'MYPE by pop grp age and sex'!P6-'Povincial est by age and sex'!AE6</f>
        <v>0</v>
      </c>
    </row>
    <row r="7" spans="1:32" x14ac:dyDescent="0.3">
      <c r="A7" s="99" t="s">
        <v>28</v>
      </c>
      <c r="B7" s="100">
        <v>250986.11834898707</v>
      </c>
      <c r="C7" s="100">
        <v>268420.57097130921</v>
      </c>
      <c r="D7" s="100">
        <v>519406.68932029628</v>
      </c>
      <c r="E7" s="100">
        <v>115573.60893255178</v>
      </c>
      <c r="F7" s="100">
        <v>122963.33612985855</v>
      </c>
      <c r="G7" s="100">
        <v>238536.94506241032</v>
      </c>
      <c r="H7" s="100">
        <v>584376.59788193752</v>
      </c>
      <c r="I7" s="100">
        <v>558038.95744554023</v>
      </c>
      <c r="J7" s="100">
        <v>1142415.5553274779</v>
      </c>
      <c r="K7" s="100">
        <v>483150.14082758187</v>
      </c>
      <c r="L7" s="100">
        <v>492038.08540247113</v>
      </c>
      <c r="M7" s="100">
        <v>975188.226230053</v>
      </c>
      <c r="N7" s="100">
        <v>242108.33527847941</v>
      </c>
      <c r="O7" s="100">
        <v>238248.49920580315</v>
      </c>
      <c r="P7" s="100">
        <v>480356.83448428253</v>
      </c>
      <c r="Q7" s="100">
        <v>194907.82859101644</v>
      </c>
      <c r="R7" s="100">
        <v>194794.33902480465</v>
      </c>
      <c r="S7" s="100">
        <v>389702.16761582112</v>
      </c>
      <c r="T7" s="100">
        <v>53526.138634361661</v>
      </c>
      <c r="U7" s="100">
        <v>51780.358667594759</v>
      </c>
      <c r="V7" s="100">
        <v>105306.49730195642</v>
      </c>
      <c r="W7" s="100">
        <v>162699.88491867608</v>
      </c>
      <c r="X7" s="100">
        <v>153981.69913826496</v>
      </c>
      <c r="Y7" s="100">
        <v>316681.58405694104</v>
      </c>
      <c r="Z7" s="100">
        <v>282073.34658640809</v>
      </c>
      <c r="AA7" s="100">
        <v>266964.15401435329</v>
      </c>
      <c r="AB7" s="100">
        <v>549037.50060076138</v>
      </c>
      <c r="AC7" s="100">
        <v>2369402</v>
      </c>
      <c r="AD7" s="100">
        <v>2347230</v>
      </c>
      <c r="AE7" s="100">
        <v>4716632</v>
      </c>
      <c r="AF7" s="92">
        <f>'MYPE by pop grp age and sex'!P7-'Povincial est by age and sex'!AE7</f>
        <v>0</v>
      </c>
    </row>
    <row r="8" spans="1:32" x14ac:dyDescent="0.3">
      <c r="A8" s="99" t="s">
        <v>29</v>
      </c>
      <c r="B8" s="100">
        <v>240238.22224241291</v>
      </c>
      <c r="C8" s="100">
        <v>267485.17288942641</v>
      </c>
      <c r="D8" s="100">
        <v>507723.39513183932</v>
      </c>
      <c r="E8" s="100">
        <v>114725.2546310747</v>
      </c>
      <c r="F8" s="100">
        <v>123327.65031174532</v>
      </c>
      <c r="G8" s="100">
        <v>238052.90494282002</v>
      </c>
      <c r="H8" s="100">
        <v>682455.53206442227</v>
      </c>
      <c r="I8" s="100">
        <v>651440.0490750426</v>
      </c>
      <c r="J8" s="100">
        <v>1333895.5811394649</v>
      </c>
      <c r="K8" s="100">
        <v>501900.80529917835</v>
      </c>
      <c r="L8" s="100">
        <v>523267.32212887477</v>
      </c>
      <c r="M8" s="100">
        <v>1025168.1274280532</v>
      </c>
      <c r="N8" s="100">
        <v>235722.05984072038</v>
      </c>
      <c r="O8" s="100">
        <v>237361.95538397809</v>
      </c>
      <c r="P8" s="100">
        <v>473084.01522469847</v>
      </c>
      <c r="Q8" s="100">
        <v>215022.54041412269</v>
      </c>
      <c r="R8" s="100">
        <v>212583.24516034458</v>
      </c>
      <c r="S8" s="100">
        <v>427605.78557446727</v>
      </c>
      <c r="T8" s="100">
        <v>54437.382089105173</v>
      </c>
      <c r="U8" s="100">
        <v>52109.975582280429</v>
      </c>
      <c r="V8" s="100">
        <v>106547.3576713856</v>
      </c>
      <c r="W8" s="100">
        <v>174120.37123713916</v>
      </c>
      <c r="X8" s="100">
        <v>156722.84951833045</v>
      </c>
      <c r="Y8" s="100">
        <v>330843.22075546964</v>
      </c>
      <c r="Z8" s="100">
        <v>313986.83218182443</v>
      </c>
      <c r="AA8" s="100">
        <v>295274.77994997724</v>
      </c>
      <c r="AB8" s="100">
        <v>609261.61213180167</v>
      </c>
      <c r="AC8" s="100">
        <v>2532609</v>
      </c>
      <c r="AD8" s="100">
        <v>2519572.9999999995</v>
      </c>
      <c r="AE8" s="100">
        <v>5052182</v>
      </c>
      <c r="AF8" s="92">
        <f>'MYPE by pop grp age and sex'!P8-'Povincial est by age and sex'!AE8</f>
        <v>0</v>
      </c>
    </row>
    <row r="9" spans="1:32" x14ac:dyDescent="0.3">
      <c r="A9" s="99" t="s">
        <v>30</v>
      </c>
      <c r="B9" s="100">
        <v>257594.52155552356</v>
      </c>
      <c r="C9" s="100">
        <v>291486.31666251097</v>
      </c>
      <c r="D9" s="100">
        <v>549080.83821803448</v>
      </c>
      <c r="E9" s="100">
        <v>122898.20083292911</v>
      </c>
      <c r="F9" s="100">
        <v>132730.49102536342</v>
      </c>
      <c r="G9" s="100">
        <v>255628.69185829253</v>
      </c>
      <c r="H9" s="100">
        <v>800797.68228377542</v>
      </c>
      <c r="I9" s="100">
        <v>772722.51457705442</v>
      </c>
      <c r="J9" s="100">
        <v>1573520.1968608298</v>
      </c>
      <c r="K9" s="100">
        <v>536904.45563707512</v>
      </c>
      <c r="L9" s="100">
        <v>557355.11703329883</v>
      </c>
      <c r="M9" s="100">
        <v>1094259.5726703741</v>
      </c>
      <c r="N9" s="100">
        <v>253599.45498752451</v>
      </c>
      <c r="O9" s="100">
        <v>256599.12707259404</v>
      </c>
      <c r="P9" s="100">
        <v>510198.58206011856</v>
      </c>
      <c r="Q9" s="100">
        <v>234464.70192306413</v>
      </c>
      <c r="R9" s="100">
        <v>225328.45180358842</v>
      </c>
      <c r="S9" s="100">
        <v>459793.15372665256</v>
      </c>
      <c r="T9" s="100">
        <v>58293.498958868448</v>
      </c>
      <c r="U9" s="100">
        <v>55454.030676772018</v>
      </c>
      <c r="V9" s="100">
        <v>113747.52963564047</v>
      </c>
      <c r="W9" s="100">
        <v>193490.61826162896</v>
      </c>
      <c r="X9" s="100">
        <v>172355.96626008177</v>
      </c>
      <c r="Y9" s="100">
        <v>365846.58452171076</v>
      </c>
      <c r="Z9" s="100">
        <v>345115.86555961077</v>
      </c>
      <c r="AA9" s="100">
        <v>331074.98488873616</v>
      </c>
      <c r="AB9" s="100">
        <v>676190.85044834693</v>
      </c>
      <c r="AC9" s="100">
        <v>2803159</v>
      </c>
      <c r="AD9" s="100">
        <v>2795107</v>
      </c>
      <c r="AE9" s="100">
        <v>5598266</v>
      </c>
      <c r="AF9" s="92">
        <f>'MYPE by pop grp age and sex'!P9-'Povincial est by age and sex'!AE9</f>
        <v>0</v>
      </c>
    </row>
    <row r="10" spans="1:32" x14ac:dyDescent="0.3">
      <c r="A10" s="99" t="s">
        <v>31</v>
      </c>
      <c r="B10" s="100">
        <v>238110.02285675929</v>
      </c>
      <c r="C10" s="100">
        <v>267031.3744134719</v>
      </c>
      <c r="D10" s="100">
        <v>505141.39727023116</v>
      </c>
      <c r="E10" s="100">
        <v>121026.17409565128</v>
      </c>
      <c r="F10" s="100">
        <v>131540.37821007855</v>
      </c>
      <c r="G10" s="100">
        <v>252566.55230572983</v>
      </c>
      <c r="H10" s="100">
        <v>836323.07925731735</v>
      </c>
      <c r="I10" s="100">
        <v>815218.29771194293</v>
      </c>
      <c r="J10" s="100">
        <v>1651541.3769692602</v>
      </c>
      <c r="K10" s="100">
        <v>506305.43621728057</v>
      </c>
      <c r="L10" s="100">
        <v>524217.28473659221</v>
      </c>
      <c r="M10" s="100">
        <v>1030522.7209538728</v>
      </c>
      <c r="N10" s="100">
        <v>238074.73611812553</v>
      </c>
      <c r="O10" s="100">
        <v>236074.05465141393</v>
      </c>
      <c r="P10" s="100">
        <v>474148.79076953942</v>
      </c>
      <c r="Q10" s="100">
        <v>236324.35138991912</v>
      </c>
      <c r="R10" s="100">
        <v>219316.07913858056</v>
      </c>
      <c r="S10" s="100">
        <v>455640.43052849965</v>
      </c>
      <c r="T10" s="100">
        <v>57626.235112069167</v>
      </c>
      <c r="U10" s="100">
        <v>53977.66605911628</v>
      </c>
      <c r="V10" s="100">
        <v>111603.90117118545</v>
      </c>
      <c r="W10" s="100">
        <v>192073.04129279486</v>
      </c>
      <c r="X10" s="100">
        <v>169601.66324646107</v>
      </c>
      <c r="Y10" s="100">
        <v>361674.70453925594</v>
      </c>
      <c r="Z10" s="100">
        <v>356217.92366008257</v>
      </c>
      <c r="AA10" s="100">
        <v>344802.20183234219</v>
      </c>
      <c r="AB10" s="100">
        <v>701020.1254924247</v>
      </c>
      <c r="AC10" s="100">
        <v>2782081</v>
      </c>
      <c r="AD10" s="100">
        <v>2761779</v>
      </c>
      <c r="AE10" s="100">
        <v>5543860</v>
      </c>
      <c r="AF10" s="92">
        <f>'MYPE by pop grp age and sex'!P10-'Povincial est by age and sex'!AE10</f>
        <v>0</v>
      </c>
    </row>
    <row r="11" spans="1:32" x14ac:dyDescent="0.3">
      <c r="A11" s="99" t="s">
        <v>32</v>
      </c>
      <c r="B11" s="100">
        <v>189949.41342798126</v>
      </c>
      <c r="C11" s="100">
        <v>210061.59912286163</v>
      </c>
      <c r="D11" s="100">
        <v>400011.01255084289</v>
      </c>
      <c r="E11" s="100">
        <v>95940.919836911169</v>
      </c>
      <c r="F11" s="100">
        <v>106810.69082747448</v>
      </c>
      <c r="G11" s="100">
        <v>202751.61066438566</v>
      </c>
      <c r="H11" s="100">
        <v>686156.10303014365</v>
      </c>
      <c r="I11" s="100">
        <v>668734.06427774031</v>
      </c>
      <c r="J11" s="100">
        <v>1354890.167307884</v>
      </c>
      <c r="K11" s="100">
        <v>379104.17183412629</v>
      </c>
      <c r="L11" s="100">
        <v>413646.84407272073</v>
      </c>
      <c r="M11" s="100">
        <v>792751.01590684708</v>
      </c>
      <c r="N11" s="100">
        <v>187636.05651968319</v>
      </c>
      <c r="O11" s="100">
        <v>191512.08952029038</v>
      </c>
      <c r="P11" s="100">
        <v>379148.1460399736</v>
      </c>
      <c r="Q11" s="100">
        <v>191002.68771151628</v>
      </c>
      <c r="R11" s="100">
        <v>175494.41399285052</v>
      </c>
      <c r="S11" s="100">
        <v>366497.1017043668</v>
      </c>
      <c r="T11" s="100">
        <v>47817.373988767475</v>
      </c>
      <c r="U11" s="100">
        <v>43045.584377061794</v>
      </c>
      <c r="V11" s="100">
        <v>90862.958365829269</v>
      </c>
      <c r="W11" s="100">
        <v>157554.37930810387</v>
      </c>
      <c r="X11" s="100">
        <v>135855.67732344495</v>
      </c>
      <c r="Y11" s="100">
        <v>293410.0566315488</v>
      </c>
      <c r="Z11" s="100">
        <v>301981.89434276684</v>
      </c>
      <c r="AA11" s="100">
        <v>293499.03648555535</v>
      </c>
      <c r="AB11" s="100">
        <v>595480.93082832219</v>
      </c>
      <c r="AC11" s="100">
        <v>2237143</v>
      </c>
      <c r="AD11" s="100">
        <v>2238660</v>
      </c>
      <c r="AE11" s="100">
        <v>4475803</v>
      </c>
      <c r="AF11" s="92">
        <f>'MYPE by pop grp age and sex'!P11-'Povincial est by age and sex'!AE11</f>
        <v>0</v>
      </c>
    </row>
    <row r="12" spans="1:32" x14ac:dyDescent="0.3">
      <c r="A12" s="99" t="s">
        <v>33</v>
      </c>
      <c r="B12" s="100">
        <v>151654.90456259932</v>
      </c>
      <c r="C12" s="100">
        <v>176937.82975830877</v>
      </c>
      <c r="D12" s="100">
        <v>328592.73432090809</v>
      </c>
      <c r="E12" s="100">
        <v>74155.165053403543</v>
      </c>
      <c r="F12" s="100">
        <v>87247.749802681006</v>
      </c>
      <c r="G12" s="100">
        <v>161402.91485608456</v>
      </c>
      <c r="H12" s="100">
        <v>535866.30176909699</v>
      </c>
      <c r="I12" s="100">
        <v>483218.76556851785</v>
      </c>
      <c r="J12" s="100">
        <v>1019085.0673376148</v>
      </c>
      <c r="K12" s="100">
        <v>274391.17838913604</v>
      </c>
      <c r="L12" s="100">
        <v>320369.2324924345</v>
      </c>
      <c r="M12" s="100">
        <v>594760.41088157054</v>
      </c>
      <c r="N12" s="100">
        <v>138480.60197894214</v>
      </c>
      <c r="O12" s="100">
        <v>167868.02919427221</v>
      </c>
      <c r="P12" s="100">
        <v>306348.63117321435</v>
      </c>
      <c r="Q12" s="100">
        <v>136989.52180403352</v>
      </c>
      <c r="R12" s="100">
        <v>138187.54785432742</v>
      </c>
      <c r="S12" s="100">
        <v>275177.06965836091</v>
      </c>
      <c r="T12" s="100">
        <v>37110.831426580633</v>
      </c>
      <c r="U12" s="100">
        <v>34569.216539688568</v>
      </c>
      <c r="V12" s="100">
        <v>71680.047966269194</v>
      </c>
      <c r="W12" s="100">
        <v>122449.41903138559</v>
      </c>
      <c r="X12" s="100">
        <v>109940.53519676614</v>
      </c>
      <c r="Y12" s="100">
        <v>232389.95422815174</v>
      </c>
      <c r="Z12" s="100">
        <v>239336.0759848223</v>
      </c>
      <c r="AA12" s="100">
        <v>234180.09359300361</v>
      </c>
      <c r="AB12" s="100">
        <v>473516.16957782593</v>
      </c>
      <c r="AC12" s="100">
        <v>1710434</v>
      </c>
      <c r="AD12" s="100">
        <v>1752519</v>
      </c>
      <c r="AE12" s="100">
        <v>3462953</v>
      </c>
      <c r="AF12" s="92">
        <f>'MYPE by pop grp age and sex'!P12-'Povincial est by age and sex'!AE12</f>
        <v>0</v>
      </c>
    </row>
    <row r="13" spans="1:32" x14ac:dyDescent="0.3">
      <c r="A13" s="99" t="s">
        <v>34</v>
      </c>
      <c r="B13" s="100">
        <v>125788.40736098186</v>
      </c>
      <c r="C13" s="100">
        <v>163135.61022086121</v>
      </c>
      <c r="D13" s="100">
        <v>288924.01758184307</v>
      </c>
      <c r="E13" s="100">
        <v>62501.67375009018</v>
      </c>
      <c r="F13" s="100">
        <v>76809.194534631708</v>
      </c>
      <c r="G13" s="100">
        <v>139310.86828472189</v>
      </c>
      <c r="H13" s="100">
        <v>432940.63709926856</v>
      </c>
      <c r="I13" s="100">
        <v>377443.04981316387</v>
      </c>
      <c r="J13" s="100">
        <v>810383.68691243243</v>
      </c>
      <c r="K13" s="100">
        <v>217172.30329991094</v>
      </c>
      <c r="L13" s="100">
        <v>268562.56639912177</v>
      </c>
      <c r="M13" s="100">
        <v>485734.86969903274</v>
      </c>
      <c r="N13" s="100">
        <v>108458.81038406552</v>
      </c>
      <c r="O13" s="100">
        <v>143695.90705474262</v>
      </c>
      <c r="P13" s="100">
        <v>252154.71743880815</v>
      </c>
      <c r="Q13" s="100">
        <v>104777.62002262035</v>
      </c>
      <c r="R13" s="100">
        <v>116302.34596169437</v>
      </c>
      <c r="S13" s="100">
        <v>221079.96598431474</v>
      </c>
      <c r="T13" s="100">
        <v>30511.180164790312</v>
      </c>
      <c r="U13" s="100">
        <v>30768.148118112375</v>
      </c>
      <c r="V13" s="100">
        <v>61279.328282902687</v>
      </c>
      <c r="W13" s="100">
        <v>97862.471867085216</v>
      </c>
      <c r="X13" s="100">
        <v>93621.127381904778</v>
      </c>
      <c r="Y13" s="100">
        <v>191483.59924899001</v>
      </c>
      <c r="Z13" s="100">
        <v>207100.89605118692</v>
      </c>
      <c r="AA13" s="100">
        <v>206485.0505157673</v>
      </c>
      <c r="AB13" s="100">
        <v>413585.94656695426</v>
      </c>
      <c r="AC13" s="100">
        <v>1387113.9999999998</v>
      </c>
      <c r="AD13" s="100">
        <v>1476823</v>
      </c>
      <c r="AE13" s="100">
        <v>2863937</v>
      </c>
      <c r="AF13" s="92">
        <f>'MYPE by pop grp age and sex'!P13-'Povincial est by age and sex'!AE13</f>
        <v>0</v>
      </c>
    </row>
    <row r="14" spans="1:32" x14ac:dyDescent="0.3">
      <c r="A14" s="99" t="s">
        <v>35</v>
      </c>
      <c r="B14" s="100">
        <v>100162.56817869065</v>
      </c>
      <c r="C14" s="100">
        <v>153630.60827279941</v>
      </c>
      <c r="D14" s="100">
        <v>253793.17645149006</v>
      </c>
      <c r="E14" s="100">
        <v>50558.613270426416</v>
      </c>
      <c r="F14" s="100">
        <v>68503.479450381317</v>
      </c>
      <c r="G14" s="100">
        <v>119062.09272080773</v>
      </c>
      <c r="H14" s="100">
        <v>325218.40420366201</v>
      </c>
      <c r="I14" s="100">
        <v>318749.17734400427</v>
      </c>
      <c r="J14" s="100">
        <v>643967.58154766634</v>
      </c>
      <c r="K14" s="100">
        <v>159223.28035051693</v>
      </c>
      <c r="L14" s="100">
        <v>233130.92423806924</v>
      </c>
      <c r="M14" s="100">
        <v>392354.20458858617</v>
      </c>
      <c r="N14" s="100">
        <v>81857.416592005233</v>
      </c>
      <c r="O14" s="100">
        <v>123669.87119255472</v>
      </c>
      <c r="P14" s="100">
        <v>205527.28778455994</v>
      </c>
      <c r="Q14" s="100">
        <v>78777.785729063587</v>
      </c>
      <c r="R14" s="100">
        <v>98595.087688715546</v>
      </c>
      <c r="S14" s="100">
        <v>177372.87341777913</v>
      </c>
      <c r="T14" s="100">
        <v>23838.66779711171</v>
      </c>
      <c r="U14" s="100">
        <v>27743.11268624786</v>
      </c>
      <c r="V14" s="100">
        <v>51581.780483359573</v>
      </c>
      <c r="W14" s="100">
        <v>78007.613515569246</v>
      </c>
      <c r="X14" s="100">
        <v>79131.045104976089</v>
      </c>
      <c r="Y14" s="100">
        <v>157138.65862054535</v>
      </c>
      <c r="Z14" s="100">
        <v>166776.65036295427</v>
      </c>
      <c r="AA14" s="100">
        <v>188059.69402225147</v>
      </c>
      <c r="AB14" s="100">
        <v>354836.34438520577</v>
      </c>
      <c r="AC14" s="100">
        <v>1064421</v>
      </c>
      <c r="AD14" s="100">
        <v>1291213</v>
      </c>
      <c r="AE14" s="100">
        <v>2355634</v>
      </c>
      <c r="AF14" s="92">
        <f>'MYPE by pop grp age and sex'!P14-'Povincial est by age and sex'!AE14</f>
        <v>0</v>
      </c>
    </row>
    <row r="15" spans="1:32" x14ac:dyDescent="0.3">
      <c r="A15" s="99" t="s">
        <v>36</v>
      </c>
      <c r="B15" s="100">
        <v>87625.007004911138</v>
      </c>
      <c r="C15" s="100">
        <v>148552.86860318313</v>
      </c>
      <c r="D15" s="100">
        <v>236177.87560809427</v>
      </c>
      <c r="E15" s="100">
        <v>42190.191656822906</v>
      </c>
      <c r="F15" s="100">
        <v>59214.853807525331</v>
      </c>
      <c r="G15" s="100">
        <v>101405.04546434824</v>
      </c>
      <c r="H15" s="100">
        <v>261889.99232037886</v>
      </c>
      <c r="I15" s="100">
        <v>271047.60737485811</v>
      </c>
      <c r="J15" s="100">
        <v>532937.599695237</v>
      </c>
      <c r="K15" s="100">
        <v>131146.41346899417</v>
      </c>
      <c r="L15" s="100">
        <v>210664.10382933667</v>
      </c>
      <c r="M15" s="100">
        <v>341810.51729833084</v>
      </c>
      <c r="N15" s="100">
        <v>63712.94708930498</v>
      </c>
      <c r="O15" s="100">
        <v>111553.57143949548</v>
      </c>
      <c r="P15" s="100">
        <v>175266.51852880046</v>
      </c>
      <c r="Q15" s="100">
        <v>62921.387996605758</v>
      </c>
      <c r="R15" s="100">
        <v>81579.242487290539</v>
      </c>
      <c r="S15" s="100">
        <v>144500.6304838963</v>
      </c>
      <c r="T15" s="100">
        <v>19005.254995775067</v>
      </c>
      <c r="U15" s="100">
        <v>24224.604108018135</v>
      </c>
      <c r="V15" s="100">
        <v>43229.859103793206</v>
      </c>
      <c r="W15" s="100">
        <v>64842.541934929279</v>
      </c>
      <c r="X15" s="100">
        <v>67095.281653811064</v>
      </c>
      <c r="Y15" s="100">
        <v>131937.82358874034</v>
      </c>
      <c r="Z15" s="100">
        <v>133147.26353227772</v>
      </c>
      <c r="AA15" s="100">
        <v>160294.86669648162</v>
      </c>
      <c r="AB15" s="100">
        <v>293442.13022875937</v>
      </c>
      <c r="AC15" s="100">
        <v>866481</v>
      </c>
      <c r="AD15" s="100">
        <v>1134227</v>
      </c>
      <c r="AE15" s="100">
        <v>2000708</v>
      </c>
      <c r="AF15" s="92">
        <f>'MYPE by pop grp age and sex'!P15-'Povincial est by age and sex'!AE15</f>
        <v>0</v>
      </c>
    </row>
    <row r="16" spans="1:32" x14ac:dyDescent="0.3">
      <c r="A16" s="99" t="s">
        <v>37</v>
      </c>
      <c r="B16" s="100">
        <v>72742.723004362575</v>
      </c>
      <c r="C16" s="100">
        <v>130842.64668890944</v>
      </c>
      <c r="D16" s="100">
        <v>203585.36969327202</v>
      </c>
      <c r="E16" s="100">
        <v>32614.210168935726</v>
      </c>
      <c r="F16" s="100">
        <v>48771.922571548384</v>
      </c>
      <c r="G16" s="100">
        <v>81386.132740484114</v>
      </c>
      <c r="H16" s="100">
        <v>196052.23141634968</v>
      </c>
      <c r="I16" s="100">
        <v>216537.0157786858</v>
      </c>
      <c r="J16" s="100">
        <v>412589.24719503545</v>
      </c>
      <c r="K16" s="100">
        <v>98872.14037778115</v>
      </c>
      <c r="L16" s="100">
        <v>169134.94385372807</v>
      </c>
      <c r="M16" s="100">
        <v>268007.08423150925</v>
      </c>
      <c r="N16" s="100">
        <v>47357.577579575584</v>
      </c>
      <c r="O16" s="100">
        <v>92528.017433852816</v>
      </c>
      <c r="P16" s="100">
        <v>139885.59501342839</v>
      </c>
      <c r="Q16" s="100">
        <v>46038.295039023928</v>
      </c>
      <c r="R16" s="100">
        <v>62378.282454617802</v>
      </c>
      <c r="S16" s="100">
        <v>108416.57749364173</v>
      </c>
      <c r="T16" s="100">
        <v>15024.516718858045</v>
      </c>
      <c r="U16" s="100">
        <v>20659.673459506499</v>
      </c>
      <c r="V16" s="100">
        <v>35684.190178364544</v>
      </c>
      <c r="W16" s="100">
        <v>46755.254183620826</v>
      </c>
      <c r="X16" s="100">
        <v>53886.252383578219</v>
      </c>
      <c r="Y16" s="100">
        <v>100641.50656719905</v>
      </c>
      <c r="Z16" s="100">
        <v>98705.051511492537</v>
      </c>
      <c r="AA16" s="100">
        <v>126353.24537557288</v>
      </c>
      <c r="AB16" s="100">
        <v>225058.2968870654</v>
      </c>
      <c r="AC16" s="100">
        <v>654162.00000000012</v>
      </c>
      <c r="AD16" s="100">
        <v>921091.99999999977</v>
      </c>
      <c r="AE16" s="100">
        <v>1575254</v>
      </c>
      <c r="AF16" s="92">
        <f>'MYPE by pop grp age and sex'!P16-'Povincial est by age and sex'!AE16</f>
        <v>0</v>
      </c>
    </row>
    <row r="17" spans="1:32" x14ac:dyDescent="0.3">
      <c r="A17" s="99" t="s">
        <v>38</v>
      </c>
      <c r="B17" s="100">
        <v>54977.823186841335</v>
      </c>
      <c r="C17" s="100">
        <v>99864.356813930557</v>
      </c>
      <c r="D17" s="100">
        <v>154842.18000077188</v>
      </c>
      <c r="E17" s="100">
        <v>22892.854077058073</v>
      </c>
      <c r="F17" s="100">
        <v>38528.890474298089</v>
      </c>
      <c r="G17" s="100">
        <v>61421.744551356162</v>
      </c>
      <c r="H17" s="100">
        <v>133393.25576775265</v>
      </c>
      <c r="I17" s="100">
        <v>157320.8424960764</v>
      </c>
      <c r="J17" s="100">
        <v>290714.09826382902</v>
      </c>
      <c r="K17" s="100">
        <v>71999.809765007391</v>
      </c>
      <c r="L17" s="100">
        <v>129811.89156090861</v>
      </c>
      <c r="M17" s="100">
        <v>201811.70132591599</v>
      </c>
      <c r="N17" s="100">
        <v>34587.12078963453</v>
      </c>
      <c r="O17" s="100">
        <v>75841.131626721122</v>
      </c>
      <c r="P17" s="100">
        <v>110428.25241635565</v>
      </c>
      <c r="Q17" s="100">
        <v>32631.09593263207</v>
      </c>
      <c r="R17" s="100">
        <v>48316.724928845644</v>
      </c>
      <c r="S17" s="100">
        <v>80947.82086147771</v>
      </c>
      <c r="T17" s="100">
        <v>10933.596301733394</v>
      </c>
      <c r="U17" s="100">
        <v>16697.967495467896</v>
      </c>
      <c r="V17" s="100">
        <v>27631.563797201292</v>
      </c>
      <c r="W17" s="100">
        <v>28115.115907319545</v>
      </c>
      <c r="X17" s="100">
        <v>40502.354392804766</v>
      </c>
      <c r="Y17" s="100">
        <v>68617.470300124318</v>
      </c>
      <c r="Z17" s="100">
        <v>70050.328272020968</v>
      </c>
      <c r="AA17" s="100">
        <v>90805.840210946975</v>
      </c>
      <c r="AB17" s="100">
        <v>160856.16848296794</v>
      </c>
      <c r="AC17" s="100">
        <v>459580.99999999994</v>
      </c>
      <c r="AD17" s="100">
        <v>697690.00000000012</v>
      </c>
      <c r="AE17" s="100">
        <v>1157271</v>
      </c>
      <c r="AF17" s="92">
        <f>'MYPE by pop grp age and sex'!P17-'Povincial est by age and sex'!AE17</f>
        <v>0</v>
      </c>
    </row>
    <row r="18" spans="1:32" x14ac:dyDescent="0.3">
      <c r="A18" s="99" t="s">
        <v>39</v>
      </c>
      <c r="B18" s="100">
        <v>37180.372221323123</v>
      </c>
      <c r="C18" s="100">
        <v>72528.784037730307</v>
      </c>
      <c r="D18" s="100">
        <v>109709.15625905343</v>
      </c>
      <c r="E18" s="100">
        <v>12625.551123919568</v>
      </c>
      <c r="F18" s="100">
        <v>25248.916747630232</v>
      </c>
      <c r="G18" s="100">
        <v>37874.467871549801</v>
      </c>
      <c r="H18" s="100">
        <v>76698.546551315492</v>
      </c>
      <c r="I18" s="100">
        <v>100939.03010971515</v>
      </c>
      <c r="J18" s="100">
        <v>177637.57666103065</v>
      </c>
      <c r="K18" s="100">
        <v>42987.358935443612</v>
      </c>
      <c r="L18" s="100">
        <v>90929.723845098895</v>
      </c>
      <c r="M18" s="100">
        <v>133917.08278054249</v>
      </c>
      <c r="N18" s="100">
        <v>19866.877378010031</v>
      </c>
      <c r="O18" s="100">
        <v>49652.569710044285</v>
      </c>
      <c r="P18" s="100">
        <v>69519.447088054323</v>
      </c>
      <c r="Q18" s="100">
        <v>17662.24766521269</v>
      </c>
      <c r="R18" s="100">
        <v>29359.267454088738</v>
      </c>
      <c r="S18" s="100">
        <v>47021.515119301432</v>
      </c>
      <c r="T18" s="100">
        <v>6535.0619808525107</v>
      </c>
      <c r="U18" s="100">
        <v>11785.965891362319</v>
      </c>
      <c r="V18" s="100">
        <v>18321.027872214829</v>
      </c>
      <c r="W18" s="100">
        <v>15685.153188006791</v>
      </c>
      <c r="X18" s="100">
        <v>27274.699150989243</v>
      </c>
      <c r="Y18" s="100">
        <v>42959.852338996032</v>
      </c>
      <c r="Z18" s="100">
        <v>44434.830955916201</v>
      </c>
      <c r="AA18" s="100">
        <v>64142.043053340807</v>
      </c>
      <c r="AB18" s="100">
        <v>108576.87400925701</v>
      </c>
      <c r="AC18" s="100">
        <v>273676</v>
      </c>
      <c r="AD18" s="100">
        <v>471861</v>
      </c>
      <c r="AE18" s="100">
        <v>745537</v>
      </c>
      <c r="AF18" s="92">
        <f>'MYPE by pop grp age and sex'!P18-'Povincial est by age and sex'!AE18</f>
        <v>0</v>
      </c>
    </row>
    <row r="19" spans="1:32" x14ac:dyDescent="0.3">
      <c r="A19" s="99" t="s">
        <v>40</v>
      </c>
      <c r="B19" s="100">
        <v>55702.806425177179</v>
      </c>
      <c r="C19" s="100">
        <v>104690.18132310708</v>
      </c>
      <c r="D19" s="100">
        <v>160392.98774828427</v>
      </c>
      <c r="E19" s="100">
        <v>7737.7640641618264</v>
      </c>
      <c r="F19" s="100">
        <v>22877.120114112102</v>
      </c>
      <c r="G19" s="100">
        <v>30614.884178273929</v>
      </c>
      <c r="H19" s="100">
        <v>39886.460379721189</v>
      </c>
      <c r="I19" s="100">
        <v>68088.126412089448</v>
      </c>
      <c r="J19" s="100">
        <v>107974.58679181064</v>
      </c>
      <c r="K19" s="100">
        <v>29342.269432290086</v>
      </c>
      <c r="L19" s="100">
        <v>66120.656572087333</v>
      </c>
      <c r="M19" s="100">
        <v>95462.926004377427</v>
      </c>
      <c r="N19" s="100">
        <v>18348.045136982964</v>
      </c>
      <c r="O19" s="100">
        <v>60117.699862330912</v>
      </c>
      <c r="P19" s="100">
        <v>78465.744999313873</v>
      </c>
      <c r="Q19" s="100">
        <v>15642.821378751167</v>
      </c>
      <c r="R19" s="100">
        <v>33625.153407474609</v>
      </c>
      <c r="S19" s="100">
        <v>49267.974786225779</v>
      </c>
      <c r="T19" s="100">
        <v>5173.255708573739</v>
      </c>
      <c r="U19" s="100">
        <v>13385.712440647168</v>
      </c>
      <c r="V19" s="100">
        <v>18558.968149220906</v>
      </c>
      <c r="W19" s="100">
        <v>6831.1594476281953</v>
      </c>
      <c r="X19" s="100">
        <v>28629.941390698412</v>
      </c>
      <c r="Y19" s="100">
        <v>35461.100838326609</v>
      </c>
      <c r="Z19" s="100">
        <v>33657.418026713625</v>
      </c>
      <c r="AA19" s="100">
        <v>44207.408477452926</v>
      </c>
      <c r="AB19" s="100">
        <v>77864.826504166558</v>
      </c>
      <c r="AC19" s="100">
        <v>212321.99999999994</v>
      </c>
      <c r="AD19" s="100">
        <v>441742.00000000006</v>
      </c>
      <c r="AE19" s="100">
        <v>654064</v>
      </c>
      <c r="AF19" s="92">
        <f>'MYPE by pop grp age and sex'!P19-'Povincial est by age and sex'!AE19</f>
        <v>0</v>
      </c>
    </row>
    <row r="20" spans="1:32" x14ac:dyDescent="0.3">
      <c r="A20" s="99" t="s">
        <v>9</v>
      </c>
      <c r="B20" s="100">
        <v>3348600.4639706886</v>
      </c>
      <c r="C20" s="100">
        <v>3827629.5829014815</v>
      </c>
      <c r="D20" s="100">
        <v>7176230.0468721706</v>
      </c>
      <c r="E20" s="100">
        <v>1434930.0099190196</v>
      </c>
      <c r="F20" s="100">
        <v>1609119.5381421088</v>
      </c>
      <c r="G20" s="100">
        <v>3044049.5480611282</v>
      </c>
      <c r="H20" s="100">
        <v>8066213.7218902884</v>
      </c>
      <c r="I20" s="100">
        <v>7865609.8085294385</v>
      </c>
      <c r="J20" s="100">
        <v>15931823.530419726</v>
      </c>
      <c r="K20" s="100">
        <v>5900381.7098870752</v>
      </c>
      <c r="L20" s="100">
        <v>6412329.973684282</v>
      </c>
      <c r="M20" s="100">
        <v>12312711.683571357</v>
      </c>
      <c r="N20" s="100">
        <v>3064242.1142126825</v>
      </c>
      <c r="O20" s="100">
        <v>3338351.5448974525</v>
      </c>
      <c r="P20" s="100">
        <v>6402593.6591101335</v>
      </c>
      <c r="Q20" s="100">
        <v>2501579.1659520576</v>
      </c>
      <c r="R20" s="100">
        <v>2556082.3342636675</v>
      </c>
      <c r="S20" s="100">
        <v>5057661.500215725</v>
      </c>
      <c r="T20" s="100">
        <v>680363.08406713977</v>
      </c>
      <c r="U20" s="100">
        <v>692580.04876594141</v>
      </c>
      <c r="V20" s="100">
        <v>1372943.1328330811</v>
      </c>
      <c r="W20" s="100">
        <v>2113812.2983719776</v>
      </c>
      <c r="X20" s="100">
        <v>2041490.5694123795</v>
      </c>
      <c r="Y20" s="100">
        <v>4155302.8677843576</v>
      </c>
      <c r="Z20" s="100">
        <v>3776077.4317290694</v>
      </c>
      <c r="AA20" s="100">
        <v>3786510.5994032482</v>
      </c>
      <c r="AB20" s="100">
        <v>7562588.0311323181</v>
      </c>
      <c r="AC20" s="100">
        <v>30886200</v>
      </c>
      <c r="AD20" s="100">
        <v>32129704</v>
      </c>
      <c r="AE20" s="100">
        <v>63015904</v>
      </c>
      <c r="AF20" s="92">
        <f>'MYPE by pop grp age and sex'!P20-'Povincial est by age and sex'!AE20</f>
        <v>0</v>
      </c>
    </row>
    <row r="21" spans="1:32" x14ac:dyDescent="0.3">
      <c r="A21" s="101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2">
        <f>'MYPE by pop grp age and sex'!N20-'Povincial est by age and sex'!AC20</f>
        <v>0</v>
      </c>
      <c r="AD21" s="92">
        <f>'MYPE by pop grp age and sex'!O20-'Povincial est by age and sex'!AD20</f>
        <v>0</v>
      </c>
      <c r="AE21" s="92">
        <f>'MYPE by pop grp age and sex'!P20-'Povincial est by age and sex'!AE20</f>
        <v>0</v>
      </c>
    </row>
    <row r="22" spans="1:32" x14ac:dyDescent="0.3">
      <c r="A22" s="102" t="s">
        <v>99</v>
      </c>
      <c r="B22" s="89" t="str">
        <f>B1</f>
        <v>EC</v>
      </c>
      <c r="D22" s="95"/>
      <c r="E22" s="89" t="str">
        <f t="shared" ref="E22:AC22" si="0">E1</f>
        <v>FS</v>
      </c>
      <c r="H22" s="89" t="str">
        <f t="shared" si="0"/>
        <v>GP</v>
      </c>
      <c r="K22" s="89" t="str">
        <f t="shared" si="0"/>
        <v>KZN</v>
      </c>
      <c r="N22" s="89" t="str">
        <f t="shared" si="0"/>
        <v>LIM</v>
      </c>
      <c r="Q22" s="89" t="str">
        <f t="shared" si="0"/>
        <v>MP</v>
      </c>
      <c r="T22" s="89" t="str">
        <f t="shared" si="0"/>
        <v>NC</v>
      </c>
      <c r="W22" s="89" t="str">
        <f t="shared" si="0"/>
        <v>NW</v>
      </c>
      <c r="Z22" s="89" t="str">
        <f t="shared" si="0"/>
        <v>WC</v>
      </c>
      <c r="AC22" s="89" t="str">
        <f t="shared" si="0"/>
        <v>RSA</v>
      </c>
    </row>
    <row r="23" spans="1:32" x14ac:dyDescent="0.3">
      <c r="B23" s="89" t="str">
        <f>B2</f>
        <v>Male</v>
      </c>
      <c r="C23" s="89" t="str">
        <f t="shared" ref="C23:AE23" si="1">C2</f>
        <v>Female</v>
      </c>
      <c r="D23" s="89" t="str">
        <f t="shared" si="1"/>
        <v>Total</v>
      </c>
      <c r="E23" s="89" t="str">
        <f t="shared" si="1"/>
        <v>Male</v>
      </c>
      <c r="F23" s="89" t="str">
        <f t="shared" si="1"/>
        <v>Female</v>
      </c>
      <c r="G23" s="89" t="str">
        <f t="shared" si="1"/>
        <v>Total</v>
      </c>
      <c r="H23" s="89" t="str">
        <f t="shared" si="1"/>
        <v>Male</v>
      </c>
      <c r="I23" s="89" t="str">
        <f t="shared" si="1"/>
        <v>Female</v>
      </c>
      <c r="J23" s="89" t="str">
        <f t="shared" si="1"/>
        <v>Total</v>
      </c>
      <c r="K23" s="89" t="str">
        <f t="shared" si="1"/>
        <v>Male</v>
      </c>
      <c r="L23" s="89" t="str">
        <f t="shared" si="1"/>
        <v>Female</v>
      </c>
      <c r="M23" s="89" t="str">
        <f t="shared" si="1"/>
        <v>Total</v>
      </c>
      <c r="N23" s="89" t="str">
        <f t="shared" si="1"/>
        <v>Male</v>
      </c>
      <c r="O23" s="89" t="str">
        <f t="shared" si="1"/>
        <v>Female</v>
      </c>
      <c r="P23" s="89" t="str">
        <f t="shared" si="1"/>
        <v>Total</v>
      </c>
      <c r="Q23" s="89" t="str">
        <f t="shared" si="1"/>
        <v>Male</v>
      </c>
      <c r="R23" s="89" t="str">
        <f t="shared" si="1"/>
        <v>Female</v>
      </c>
      <c r="S23" s="89" t="str">
        <f t="shared" si="1"/>
        <v>Total</v>
      </c>
      <c r="T23" s="89" t="str">
        <f t="shared" si="1"/>
        <v>Male</v>
      </c>
      <c r="U23" s="89" t="str">
        <f t="shared" si="1"/>
        <v>Female</v>
      </c>
      <c r="V23" s="89" t="str">
        <f t="shared" si="1"/>
        <v>Total</v>
      </c>
      <c r="W23" s="89" t="str">
        <f t="shared" si="1"/>
        <v>Male</v>
      </c>
      <c r="X23" s="89" t="str">
        <f t="shared" si="1"/>
        <v>Female</v>
      </c>
      <c r="Y23" s="89" t="str">
        <f t="shared" si="1"/>
        <v>Total</v>
      </c>
      <c r="Z23" s="89" t="str">
        <f t="shared" si="1"/>
        <v>Male</v>
      </c>
      <c r="AA23" s="89" t="str">
        <f t="shared" si="1"/>
        <v>Female</v>
      </c>
      <c r="AB23" s="89" t="str">
        <f t="shared" si="1"/>
        <v>Total</v>
      </c>
      <c r="AC23" s="89" t="str">
        <f t="shared" si="1"/>
        <v>Male</v>
      </c>
      <c r="AD23" s="89" t="str">
        <f t="shared" si="1"/>
        <v>Female</v>
      </c>
      <c r="AE23" s="89" t="str">
        <f t="shared" si="1"/>
        <v>Total</v>
      </c>
    </row>
    <row r="24" spans="1:32" x14ac:dyDescent="0.3">
      <c r="A24" s="102" t="str">
        <f>A3</f>
        <v>0-4</v>
      </c>
      <c r="B24" s="92">
        <f>ROUND(B3/1000,1)</f>
        <v>396.1</v>
      </c>
      <c r="C24" s="92">
        <f t="shared" ref="C24:AE33" si="2">ROUND(C3/1000,1)</f>
        <v>388.7</v>
      </c>
      <c r="D24" s="92">
        <f t="shared" si="2"/>
        <v>784.8</v>
      </c>
      <c r="E24" s="92">
        <f t="shared" si="2"/>
        <v>143.30000000000001</v>
      </c>
      <c r="F24" s="92">
        <f t="shared" si="2"/>
        <v>141.19999999999999</v>
      </c>
      <c r="G24" s="92">
        <f t="shared" si="2"/>
        <v>284.5</v>
      </c>
      <c r="H24" s="92">
        <f t="shared" si="2"/>
        <v>639.79999999999995</v>
      </c>
      <c r="I24" s="92">
        <f t="shared" si="2"/>
        <v>619.79999999999995</v>
      </c>
      <c r="J24" s="92">
        <f t="shared" si="2"/>
        <v>1259.5999999999999</v>
      </c>
      <c r="K24" s="92">
        <f t="shared" si="2"/>
        <v>652.5</v>
      </c>
      <c r="L24" s="92">
        <f t="shared" si="2"/>
        <v>632.79999999999995</v>
      </c>
      <c r="M24" s="92">
        <f t="shared" si="2"/>
        <v>1285.2</v>
      </c>
      <c r="N24" s="92">
        <f t="shared" si="2"/>
        <v>374.7</v>
      </c>
      <c r="O24" s="92">
        <f t="shared" si="2"/>
        <v>363.7</v>
      </c>
      <c r="P24" s="92">
        <f t="shared" si="2"/>
        <v>738.4</v>
      </c>
      <c r="Q24" s="92">
        <f t="shared" si="2"/>
        <v>245.7</v>
      </c>
      <c r="R24" s="92">
        <f t="shared" si="2"/>
        <v>239.6</v>
      </c>
      <c r="S24" s="92">
        <f t="shared" si="2"/>
        <v>485.3</v>
      </c>
      <c r="T24" s="92">
        <f t="shared" si="2"/>
        <v>69.3</v>
      </c>
      <c r="U24" s="92">
        <f t="shared" si="2"/>
        <v>67.599999999999994</v>
      </c>
      <c r="V24" s="92">
        <f t="shared" si="2"/>
        <v>136.9</v>
      </c>
      <c r="W24" s="92">
        <f t="shared" si="2"/>
        <v>205.9</v>
      </c>
      <c r="X24" s="92">
        <f t="shared" si="2"/>
        <v>199.6</v>
      </c>
      <c r="Y24" s="92">
        <f t="shared" si="2"/>
        <v>405.5</v>
      </c>
      <c r="Z24" s="92">
        <f t="shared" si="2"/>
        <v>296.5</v>
      </c>
      <c r="AA24" s="92">
        <f t="shared" si="2"/>
        <v>284.5</v>
      </c>
      <c r="AB24" s="92">
        <f t="shared" si="2"/>
        <v>580.9</v>
      </c>
      <c r="AC24" s="92">
        <f t="shared" si="2"/>
        <v>3023.9</v>
      </c>
      <c r="AD24" s="92">
        <f t="shared" si="2"/>
        <v>2937.2</v>
      </c>
      <c r="AE24" s="92">
        <f t="shared" si="2"/>
        <v>5961.1</v>
      </c>
    </row>
    <row r="25" spans="1:32" x14ac:dyDescent="0.3">
      <c r="A25" s="102" t="str">
        <f t="shared" ref="A25:A40" si="3">A4</f>
        <v>5-9</v>
      </c>
      <c r="B25" s="92">
        <f t="shared" ref="B25:Q41" si="4">ROUND(B4/1000,1)</f>
        <v>372.4</v>
      </c>
      <c r="C25" s="92">
        <f t="shared" si="4"/>
        <v>366.6</v>
      </c>
      <c r="D25" s="92">
        <f t="shared" si="4"/>
        <v>739</v>
      </c>
      <c r="E25" s="92">
        <f t="shared" si="4"/>
        <v>134.9</v>
      </c>
      <c r="F25" s="92">
        <f t="shared" si="4"/>
        <v>134</v>
      </c>
      <c r="G25" s="92">
        <f t="shared" si="4"/>
        <v>268.89999999999998</v>
      </c>
      <c r="H25" s="92">
        <f t="shared" si="4"/>
        <v>611.6</v>
      </c>
      <c r="I25" s="92">
        <f t="shared" si="4"/>
        <v>590.29999999999995</v>
      </c>
      <c r="J25" s="92">
        <f t="shared" si="4"/>
        <v>1201.9000000000001</v>
      </c>
      <c r="K25" s="92">
        <f t="shared" si="4"/>
        <v>605.9</v>
      </c>
      <c r="L25" s="92">
        <f t="shared" si="4"/>
        <v>587.29999999999995</v>
      </c>
      <c r="M25" s="92">
        <f t="shared" si="4"/>
        <v>1193.3</v>
      </c>
      <c r="N25" s="92">
        <f t="shared" si="4"/>
        <v>349.3</v>
      </c>
      <c r="O25" s="92">
        <f t="shared" si="4"/>
        <v>338.9</v>
      </c>
      <c r="P25" s="92">
        <f t="shared" si="4"/>
        <v>688.2</v>
      </c>
      <c r="Q25" s="92">
        <f t="shared" si="4"/>
        <v>228.2</v>
      </c>
      <c r="R25" s="92">
        <f t="shared" si="2"/>
        <v>223.6</v>
      </c>
      <c r="S25" s="92">
        <f t="shared" si="2"/>
        <v>451.8</v>
      </c>
      <c r="T25" s="92">
        <f t="shared" si="2"/>
        <v>64.900000000000006</v>
      </c>
      <c r="U25" s="92">
        <f t="shared" si="2"/>
        <v>63.9</v>
      </c>
      <c r="V25" s="92">
        <f t="shared" si="2"/>
        <v>128.69999999999999</v>
      </c>
      <c r="W25" s="92">
        <f t="shared" si="2"/>
        <v>190.4</v>
      </c>
      <c r="X25" s="92">
        <f t="shared" si="2"/>
        <v>183.7</v>
      </c>
      <c r="Y25" s="92">
        <f t="shared" si="2"/>
        <v>374.1</v>
      </c>
      <c r="Z25" s="92">
        <f t="shared" si="2"/>
        <v>284.7</v>
      </c>
      <c r="AA25" s="92">
        <f t="shared" si="2"/>
        <v>273.10000000000002</v>
      </c>
      <c r="AB25" s="92">
        <f t="shared" si="2"/>
        <v>557.79999999999995</v>
      </c>
      <c r="AC25" s="92">
        <f t="shared" si="2"/>
        <v>2842.1</v>
      </c>
      <c r="AD25" s="92">
        <f t="shared" si="2"/>
        <v>2761.4</v>
      </c>
      <c r="AE25" s="92">
        <f t="shared" si="2"/>
        <v>5603.5</v>
      </c>
    </row>
    <row r="26" spans="1:32" x14ac:dyDescent="0.3">
      <c r="A26" s="102" t="str">
        <f t="shared" si="3"/>
        <v>10-14</v>
      </c>
      <c r="B26" s="92">
        <f t="shared" si="4"/>
        <v>377.6</v>
      </c>
      <c r="C26" s="92">
        <f t="shared" si="2"/>
        <v>373.3</v>
      </c>
      <c r="D26" s="92">
        <f t="shared" si="2"/>
        <v>751</v>
      </c>
      <c r="E26" s="92">
        <f t="shared" si="2"/>
        <v>142.80000000000001</v>
      </c>
      <c r="F26" s="92">
        <f t="shared" si="2"/>
        <v>144.9</v>
      </c>
      <c r="G26" s="92">
        <f t="shared" si="2"/>
        <v>287.7</v>
      </c>
      <c r="H26" s="92">
        <f t="shared" si="2"/>
        <v>619.9</v>
      </c>
      <c r="I26" s="92">
        <f t="shared" si="2"/>
        <v>605</v>
      </c>
      <c r="J26" s="92">
        <f t="shared" si="2"/>
        <v>1224.9000000000001</v>
      </c>
      <c r="K26" s="92">
        <f t="shared" si="2"/>
        <v>623.79999999999995</v>
      </c>
      <c r="L26" s="92">
        <f t="shared" si="2"/>
        <v>610.29999999999995</v>
      </c>
      <c r="M26" s="92">
        <f t="shared" si="2"/>
        <v>1234.0999999999999</v>
      </c>
      <c r="N26" s="92">
        <f t="shared" si="2"/>
        <v>351.2</v>
      </c>
      <c r="O26" s="92">
        <f t="shared" si="2"/>
        <v>341.1</v>
      </c>
      <c r="P26" s="92">
        <f t="shared" si="2"/>
        <v>692.3</v>
      </c>
      <c r="Q26" s="92">
        <f t="shared" si="2"/>
        <v>236.3</v>
      </c>
      <c r="R26" s="92">
        <f t="shared" si="2"/>
        <v>233.6</v>
      </c>
      <c r="S26" s="92">
        <f t="shared" si="2"/>
        <v>469.9</v>
      </c>
      <c r="T26" s="92">
        <f t="shared" si="2"/>
        <v>65</v>
      </c>
      <c r="U26" s="92">
        <f t="shared" si="2"/>
        <v>64.5</v>
      </c>
      <c r="V26" s="92">
        <f t="shared" si="2"/>
        <v>129.5</v>
      </c>
      <c r="W26" s="92">
        <f t="shared" si="2"/>
        <v>192.4</v>
      </c>
      <c r="X26" s="92">
        <f t="shared" si="2"/>
        <v>188.2</v>
      </c>
      <c r="Y26" s="92">
        <f t="shared" si="2"/>
        <v>380.6</v>
      </c>
      <c r="Z26" s="92">
        <f t="shared" si="2"/>
        <v>301.39999999999998</v>
      </c>
      <c r="AA26" s="92">
        <f t="shared" si="2"/>
        <v>291.39999999999998</v>
      </c>
      <c r="AB26" s="92">
        <f t="shared" si="2"/>
        <v>592.79999999999995</v>
      </c>
      <c r="AC26" s="92">
        <f t="shared" si="2"/>
        <v>2910.4</v>
      </c>
      <c r="AD26" s="92">
        <f t="shared" si="2"/>
        <v>2852.3</v>
      </c>
      <c r="AE26" s="92">
        <f t="shared" si="2"/>
        <v>5762.7</v>
      </c>
    </row>
    <row r="27" spans="1:32" x14ac:dyDescent="0.3">
      <c r="A27" s="102" t="str">
        <f t="shared" si="3"/>
        <v>15-19</v>
      </c>
      <c r="B27" s="92">
        <f t="shared" si="4"/>
        <v>339.8</v>
      </c>
      <c r="C27" s="92">
        <f t="shared" si="2"/>
        <v>344.3</v>
      </c>
      <c r="D27" s="92">
        <f t="shared" si="2"/>
        <v>684.1</v>
      </c>
      <c r="E27" s="92">
        <f t="shared" si="2"/>
        <v>138.5</v>
      </c>
      <c r="F27" s="92">
        <f t="shared" si="2"/>
        <v>144.5</v>
      </c>
      <c r="G27" s="92">
        <f t="shared" si="2"/>
        <v>283</v>
      </c>
      <c r="H27" s="92">
        <f t="shared" si="2"/>
        <v>602.9</v>
      </c>
      <c r="I27" s="92">
        <f t="shared" si="2"/>
        <v>591.1</v>
      </c>
      <c r="J27" s="92">
        <f t="shared" si="2"/>
        <v>1193.9000000000001</v>
      </c>
      <c r="K27" s="92">
        <f t="shared" si="2"/>
        <v>585.6</v>
      </c>
      <c r="L27" s="92">
        <f t="shared" si="2"/>
        <v>582.70000000000005</v>
      </c>
      <c r="M27" s="92">
        <f t="shared" si="2"/>
        <v>1168.3</v>
      </c>
      <c r="N27" s="92">
        <f t="shared" si="2"/>
        <v>319.3</v>
      </c>
      <c r="O27" s="92">
        <f t="shared" si="2"/>
        <v>309.89999999999998</v>
      </c>
      <c r="P27" s="92">
        <f t="shared" si="2"/>
        <v>629.20000000000005</v>
      </c>
      <c r="Q27" s="92">
        <f t="shared" si="2"/>
        <v>224.2</v>
      </c>
      <c r="R27" s="92">
        <f t="shared" si="2"/>
        <v>223.5</v>
      </c>
      <c r="S27" s="92">
        <f t="shared" si="2"/>
        <v>447.7</v>
      </c>
      <c r="T27" s="92">
        <f t="shared" si="2"/>
        <v>61.4</v>
      </c>
      <c r="U27" s="92">
        <f t="shared" si="2"/>
        <v>60.4</v>
      </c>
      <c r="V27" s="92">
        <f t="shared" si="2"/>
        <v>121.8</v>
      </c>
      <c r="W27" s="92">
        <f t="shared" si="2"/>
        <v>184.6</v>
      </c>
      <c r="X27" s="92">
        <f t="shared" si="2"/>
        <v>181.5</v>
      </c>
      <c r="Y27" s="92">
        <f t="shared" si="2"/>
        <v>366.1</v>
      </c>
      <c r="Z27" s="92">
        <f t="shared" si="2"/>
        <v>301</v>
      </c>
      <c r="AA27" s="92">
        <f t="shared" si="2"/>
        <v>291.39999999999998</v>
      </c>
      <c r="AB27" s="92">
        <f t="shared" si="2"/>
        <v>592.29999999999995</v>
      </c>
      <c r="AC27" s="92">
        <f t="shared" si="2"/>
        <v>2757.2</v>
      </c>
      <c r="AD27" s="92">
        <f t="shared" si="2"/>
        <v>2729.2</v>
      </c>
      <c r="AE27" s="92">
        <f t="shared" si="2"/>
        <v>5486.4</v>
      </c>
    </row>
    <row r="28" spans="1:32" x14ac:dyDescent="0.3">
      <c r="A28" s="102" t="str">
        <f t="shared" si="3"/>
        <v>20-24</v>
      </c>
      <c r="B28" s="92">
        <f t="shared" si="4"/>
        <v>251</v>
      </c>
      <c r="C28" s="92">
        <f t="shared" si="2"/>
        <v>268.39999999999998</v>
      </c>
      <c r="D28" s="92">
        <f t="shared" si="2"/>
        <v>519.4</v>
      </c>
      <c r="E28" s="92">
        <f t="shared" si="2"/>
        <v>115.6</v>
      </c>
      <c r="F28" s="92">
        <f t="shared" si="2"/>
        <v>123</v>
      </c>
      <c r="G28" s="92">
        <f t="shared" si="2"/>
        <v>238.5</v>
      </c>
      <c r="H28" s="92">
        <f t="shared" si="2"/>
        <v>584.4</v>
      </c>
      <c r="I28" s="92">
        <f t="shared" si="2"/>
        <v>558</v>
      </c>
      <c r="J28" s="92">
        <f t="shared" si="2"/>
        <v>1142.4000000000001</v>
      </c>
      <c r="K28" s="92">
        <f t="shared" si="2"/>
        <v>483.2</v>
      </c>
      <c r="L28" s="92">
        <f t="shared" si="2"/>
        <v>492</v>
      </c>
      <c r="M28" s="92">
        <f t="shared" si="2"/>
        <v>975.2</v>
      </c>
      <c r="N28" s="92">
        <f t="shared" si="2"/>
        <v>242.1</v>
      </c>
      <c r="O28" s="92">
        <f t="shared" si="2"/>
        <v>238.2</v>
      </c>
      <c r="P28" s="92">
        <f t="shared" si="2"/>
        <v>480.4</v>
      </c>
      <c r="Q28" s="92">
        <f t="shared" si="2"/>
        <v>194.9</v>
      </c>
      <c r="R28" s="92">
        <f t="shared" si="2"/>
        <v>194.8</v>
      </c>
      <c r="S28" s="92">
        <f t="shared" si="2"/>
        <v>389.7</v>
      </c>
      <c r="T28" s="92">
        <f t="shared" si="2"/>
        <v>53.5</v>
      </c>
      <c r="U28" s="92">
        <f t="shared" si="2"/>
        <v>51.8</v>
      </c>
      <c r="V28" s="92">
        <f t="shared" si="2"/>
        <v>105.3</v>
      </c>
      <c r="W28" s="92">
        <f t="shared" si="2"/>
        <v>162.69999999999999</v>
      </c>
      <c r="X28" s="92">
        <f t="shared" si="2"/>
        <v>154</v>
      </c>
      <c r="Y28" s="92">
        <f t="shared" si="2"/>
        <v>316.7</v>
      </c>
      <c r="Z28" s="92">
        <f t="shared" si="2"/>
        <v>282.10000000000002</v>
      </c>
      <c r="AA28" s="92">
        <f t="shared" si="2"/>
        <v>267</v>
      </c>
      <c r="AB28" s="92">
        <f t="shared" si="2"/>
        <v>549</v>
      </c>
      <c r="AC28" s="92">
        <f t="shared" si="2"/>
        <v>2369.4</v>
      </c>
      <c r="AD28" s="92">
        <f t="shared" si="2"/>
        <v>2347.1999999999998</v>
      </c>
      <c r="AE28" s="92">
        <f t="shared" si="2"/>
        <v>4716.6000000000004</v>
      </c>
    </row>
    <row r="29" spans="1:32" x14ac:dyDescent="0.3">
      <c r="A29" s="102" t="str">
        <f t="shared" si="3"/>
        <v>25-29</v>
      </c>
      <c r="B29" s="92">
        <f t="shared" si="4"/>
        <v>240.2</v>
      </c>
      <c r="C29" s="92">
        <f t="shared" si="2"/>
        <v>267.5</v>
      </c>
      <c r="D29" s="92">
        <f t="shared" si="2"/>
        <v>507.7</v>
      </c>
      <c r="E29" s="92">
        <f t="shared" si="2"/>
        <v>114.7</v>
      </c>
      <c r="F29" s="92">
        <f t="shared" si="2"/>
        <v>123.3</v>
      </c>
      <c r="G29" s="92">
        <f t="shared" si="2"/>
        <v>238.1</v>
      </c>
      <c r="H29" s="92">
        <f t="shared" si="2"/>
        <v>682.5</v>
      </c>
      <c r="I29" s="92">
        <f t="shared" si="2"/>
        <v>651.4</v>
      </c>
      <c r="J29" s="92">
        <f t="shared" si="2"/>
        <v>1333.9</v>
      </c>
      <c r="K29" s="92">
        <f t="shared" si="2"/>
        <v>501.9</v>
      </c>
      <c r="L29" s="92">
        <f t="shared" si="2"/>
        <v>523.29999999999995</v>
      </c>
      <c r="M29" s="92">
        <f t="shared" si="2"/>
        <v>1025.2</v>
      </c>
      <c r="N29" s="92">
        <f t="shared" si="2"/>
        <v>235.7</v>
      </c>
      <c r="O29" s="92">
        <f t="shared" si="2"/>
        <v>237.4</v>
      </c>
      <c r="P29" s="92">
        <f t="shared" si="2"/>
        <v>473.1</v>
      </c>
      <c r="Q29" s="92">
        <f t="shared" si="2"/>
        <v>215</v>
      </c>
      <c r="R29" s="92">
        <f t="shared" si="2"/>
        <v>212.6</v>
      </c>
      <c r="S29" s="92">
        <f t="shared" si="2"/>
        <v>427.6</v>
      </c>
      <c r="T29" s="92">
        <f t="shared" si="2"/>
        <v>54.4</v>
      </c>
      <c r="U29" s="92">
        <f t="shared" si="2"/>
        <v>52.1</v>
      </c>
      <c r="V29" s="92">
        <f t="shared" si="2"/>
        <v>106.5</v>
      </c>
      <c r="W29" s="92">
        <f t="shared" si="2"/>
        <v>174.1</v>
      </c>
      <c r="X29" s="92">
        <f t="shared" si="2"/>
        <v>156.69999999999999</v>
      </c>
      <c r="Y29" s="92">
        <f t="shared" si="2"/>
        <v>330.8</v>
      </c>
      <c r="Z29" s="92">
        <f t="shared" si="2"/>
        <v>314</v>
      </c>
      <c r="AA29" s="92">
        <f t="shared" si="2"/>
        <v>295.3</v>
      </c>
      <c r="AB29" s="92">
        <f t="shared" si="2"/>
        <v>609.29999999999995</v>
      </c>
      <c r="AC29" s="92">
        <f t="shared" si="2"/>
        <v>2532.6</v>
      </c>
      <c r="AD29" s="92">
        <f t="shared" si="2"/>
        <v>2519.6</v>
      </c>
      <c r="AE29" s="92">
        <f t="shared" si="2"/>
        <v>5052.2</v>
      </c>
    </row>
    <row r="30" spans="1:32" x14ac:dyDescent="0.3">
      <c r="A30" s="102" t="str">
        <f t="shared" si="3"/>
        <v>30-34</v>
      </c>
      <c r="B30" s="92">
        <f t="shared" si="4"/>
        <v>257.60000000000002</v>
      </c>
      <c r="C30" s="92">
        <f t="shared" si="2"/>
        <v>291.5</v>
      </c>
      <c r="D30" s="92">
        <f t="shared" si="2"/>
        <v>549.1</v>
      </c>
      <c r="E30" s="92">
        <f t="shared" si="2"/>
        <v>122.9</v>
      </c>
      <c r="F30" s="92">
        <f t="shared" si="2"/>
        <v>132.69999999999999</v>
      </c>
      <c r="G30" s="92">
        <f t="shared" si="2"/>
        <v>255.6</v>
      </c>
      <c r="H30" s="92">
        <f t="shared" si="2"/>
        <v>800.8</v>
      </c>
      <c r="I30" s="92">
        <f t="shared" si="2"/>
        <v>772.7</v>
      </c>
      <c r="J30" s="92">
        <f t="shared" si="2"/>
        <v>1573.5</v>
      </c>
      <c r="K30" s="92">
        <f t="shared" si="2"/>
        <v>536.9</v>
      </c>
      <c r="L30" s="92">
        <f t="shared" si="2"/>
        <v>557.4</v>
      </c>
      <c r="M30" s="92">
        <f t="shared" si="2"/>
        <v>1094.3</v>
      </c>
      <c r="N30" s="92">
        <f t="shared" si="2"/>
        <v>253.6</v>
      </c>
      <c r="O30" s="92">
        <f t="shared" si="2"/>
        <v>256.60000000000002</v>
      </c>
      <c r="P30" s="92">
        <f t="shared" si="2"/>
        <v>510.2</v>
      </c>
      <c r="Q30" s="92">
        <f t="shared" si="2"/>
        <v>234.5</v>
      </c>
      <c r="R30" s="92">
        <f t="shared" si="2"/>
        <v>225.3</v>
      </c>
      <c r="S30" s="92">
        <f t="shared" si="2"/>
        <v>459.8</v>
      </c>
      <c r="T30" s="92">
        <f t="shared" si="2"/>
        <v>58.3</v>
      </c>
      <c r="U30" s="92">
        <f t="shared" si="2"/>
        <v>55.5</v>
      </c>
      <c r="V30" s="92">
        <f t="shared" si="2"/>
        <v>113.7</v>
      </c>
      <c r="W30" s="92">
        <f t="shared" si="2"/>
        <v>193.5</v>
      </c>
      <c r="X30" s="92">
        <f t="shared" si="2"/>
        <v>172.4</v>
      </c>
      <c r="Y30" s="92">
        <f t="shared" si="2"/>
        <v>365.8</v>
      </c>
      <c r="Z30" s="92">
        <f t="shared" si="2"/>
        <v>345.1</v>
      </c>
      <c r="AA30" s="92">
        <f t="shared" si="2"/>
        <v>331.1</v>
      </c>
      <c r="AB30" s="92">
        <f t="shared" si="2"/>
        <v>676.2</v>
      </c>
      <c r="AC30" s="92">
        <f t="shared" si="2"/>
        <v>2803.2</v>
      </c>
      <c r="AD30" s="92">
        <f t="shared" si="2"/>
        <v>2795.1</v>
      </c>
      <c r="AE30" s="92">
        <f t="shared" si="2"/>
        <v>5598.3</v>
      </c>
    </row>
    <row r="31" spans="1:32" x14ac:dyDescent="0.3">
      <c r="A31" s="102" t="str">
        <f t="shared" si="3"/>
        <v>35-39</v>
      </c>
      <c r="B31" s="92">
        <f t="shared" si="4"/>
        <v>238.1</v>
      </c>
      <c r="C31" s="92">
        <f t="shared" si="2"/>
        <v>267</v>
      </c>
      <c r="D31" s="92">
        <f t="shared" si="2"/>
        <v>505.1</v>
      </c>
      <c r="E31" s="92">
        <f t="shared" si="2"/>
        <v>121</v>
      </c>
      <c r="F31" s="92">
        <f t="shared" si="2"/>
        <v>131.5</v>
      </c>
      <c r="G31" s="92">
        <f t="shared" si="2"/>
        <v>252.6</v>
      </c>
      <c r="H31" s="92">
        <f t="shared" si="2"/>
        <v>836.3</v>
      </c>
      <c r="I31" s="92">
        <f t="shared" si="2"/>
        <v>815.2</v>
      </c>
      <c r="J31" s="92">
        <f t="shared" si="2"/>
        <v>1651.5</v>
      </c>
      <c r="K31" s="92">
        <f t="shared" si="2"/>
        <v>506.3</v>
      </c>
      <c r="L31" s="92">
        <f t="shared" si="2"/>
        <v>524.20000000000005</v>
      </c>
      <c r="M31" s="92">
        <f t="shared" si="2"/>
        <v>1030.5</v>
      </c>
      <c r="N31" s="92">
        <f t="shared" si="2"/>
        <v>238.1</v>
      </c>
      <c r="O31" s="92">
        <f t="shared" si="2"/>
        <v>236.1</v>
      </c>
      <c r="P31" s="92">
        <f t="shared" si="2"/>
        <v>474.1</v>
      </c>
      <c r="Q31" s="92">
        <f t="shared" si="2"/>
        <v>236.3</v>
      </c>
      <c r="R31" s="92">
        <f t="shared" si="2"/>
        <v>219.3</v>
      </c>
      <c r="S31" s="92">
        <f t="shared" si="2"/>
        <v>455.6</v>
      </c>
      <c r="T31" s="92">
        <f t="shared" si="2"/>
        <v>57.6</v>
      </c>
      <c r="U31" s="92">
        <f t="shared" si="2"/>
        <v>54</v>
      </c>
      <c r="V31" s="92">
        <f t="shared" si="2"/>
        <v>111.6</v>
      </c>
      <c r="W31" s="92">
        <f t="shared" si="2"/>
        <v>192.1</v>
      </c>
      <c r="X31" s="92">
        <f t="shared" si="2"/>
        <v>169.6</v>
      </c>
      <c r="Y31" s="92">
        <f t="shared" si="2"/>
        <v>361.7</v>
      </c>
      <c r="Z31" s="92">
        <f t="shared" si="2"/>
        <v>356.2</v>
      </c>
      <c r="AA31" s="92">
        <f t="shared" si="2"/>
        <v>344.8</v>
      </c>
      <c r="AB31" s="92">
        <f t="shared" si="2"/>
        <v>701</v>
      </c>
      <c r="AC31" s="92">
        <f t="shared" si="2"/>
        <v>2782.1</v>
      </c>
      <c r="AD31" s="92">
        <f t="shared" si="2"/>
        <v>2761.8</v>
      </c>
      <c r="AE31" s="92">
        <f t="shared" si="2"/>
        <v>5543.9</v>
      </c>
    </row>
    <row r="32" spans="1:32" x14ac:dyDescent="0.3">
      <c r="A32" s="102" t="str">
        <f t="shared" si="3"/>
        <v>40-44</v>
      </c>
      <c r="B32" s="92">
        <f t="shared" si="4"/>
        <v>189.9</v>
      </c>
      <c r="C32" s="92">
        <f t="shared" si="2"/>
        <v>210.1</v>
      </c>
      <c r="D32" s="92">
        <f t="shared" si="2"/>
        <v>400</v>
      </c>
      <c r="E32" s="92">
        <f t="shared" si="2"/>
        <v>95.9</v>
      </c>
      <c r="F32" s="92">
        <f t="shared" si="2"/>
        <v>106.8</v>
      </c>
      <c r="G32" s="92">
        <f t="shared" si="2"/>
        <v>202.8</v>
      </c>
      <c r="H32" s="92">
        <f t="shared" si="2"/>
        <v>686.2</v>
      </c>
      <c r="I32" s="92">
        <f t="shared" si="2"/>
        <v>668.7</v>
      </c>
      <c r="J32" s="92">
        <f t="shared" si="2"/>
        <v>1354.9</v>
      </c>
      <c r="K32" s="92">
        <f t="shared" si="2"/>
        <v>379.1</v>
      </c>
      <c r="L32" s="92">
        <f t="shared" si="2"/>
        <v>413.6</v>
      </c>
      <c r="M32" s="92">
        <f t="shared" si="2"/>
        <v>792.8</v>
      </c>
      <c r="N32" s="92">
        <f t="shared" si="2"/>
        <v>187.6</v>
      </c>
      <c r="O32" s="92">
        <f t="shared" si="2"/>
        <v>191.5</v>
      </c>
      <c r="P32" s="92">
        <f t="shared" si="2"/>
        <v>379.1</v>
      </c>
      <c r="Q32" s="92">
        <f t="shared" si="2"/>
        <v>191</v>
      </c>
      <c r="R32" s="92">
        <f t="shared" si="2"/>
        <v>175.5</v>
      </c>
      <c r="S32" s="92">
        <f t="shared" si="2"/>
        <v>366.5</v>
      </c>
      <c r="T32" s="92">
        <f t="shared" si="2"/>
        <v>47.8</v>
      </c>
      <c r="U32" s="92">
        <f t="shared" si="2"/>
        <v>43</v>
      </c>
      <c r="V32" s="92">
        <f t="shared" si="2"/>
        <v>90.9</v>
      </c>
      <c r="W32" s="92">
        <f t="shared" si="2"/>
        <v>157.6</v>
      </c>
      <c r="X32" s="92">
        <f t="shared" si="2"/>
        <v>135.9</v>
      </c>
      <c r="Y32" s="92">
        <f t="shared" si="2"/>
        <v>293.39999999999998</v>
      </c>
      <c r="Z32" s="92">
        <f t="shared" si="2"/>
        <v>302</v>
      </c>
      <c r="AA32" s="92">
        <f t="shared" si="2"/>
        <v>293.5</v>
      </c>
      <c r="AB32" s="92">
        <f t="shared" si="2"/>
        <v>595.5</v>
      </c>
      <c r="AC32" s="92">
        <f t="shared" si="2"/>
        <v>2237.1</v>
      </c>
      <c r="AD32" s="92">
        <f t="shared" si="2"/>
        <v>2238.6999999999998</v>
      </c>
      <c r="AE32" s="92">
        <f t="shared" si="2"/>
        <v>4475.8</v>
      </c>
    </row>
    <row r="33" spans="1:31" x14ac:dyDescent="0.3">
      <c r="A33" s="102" t="str">
        <f t="shared" si="3"/>
        <v>45-49</v>
      </c>
      <c r="B33" s="92">
        <f t="shared" si="4"/>
        <v>151.69999999999999</v>
      </c>
      <c r="C33" s="92">
        <f t="shared" si="2"/>
        <v>176.9</v>
      </c>
      <c r="D33" s="92">
        <f t="shared" si="2"/>
        <v>328.6</v>
      </c>
      <c r="E33" s="92">
        <f t="shared" si="2"/>
        <v>74.2</v>
      </c>
      <c r="F33" s="92">
        <f t="shared" si="2"/>
        <v>87.2</v>
      </c>
      <c r="G33" s="92">
        <f t="shared" si="2"/>
        <v>161.4</v>
      </c>
      <c r="H33" s="92">
        <f t="shared" si="2"/>
        <v>535.9</v>
      </c>
      <c r="I33" s="92">
        <f t="shared" si="2"/>
        <v>483.2</v>
      </c>
      <c r="J33" s="92">
        <f t="shared" si="2"/>
        <v>1019.1</v>
      </c>
      <c r="K33" s="92">
        <f t="shared" si="2"/>
        <v>274.39999999999998</v>
      </c>
      <c r="L33" s="92">
        <f t="shared" ref="C33:AE41" si="5">ROUND(L12/1000,1)</f>
        <v>320.39999999999998</v>
      </c>
      <c r="M33" s="92">
        <f t="shared" si="5"/>
        <v>594.79999999999995</v>
      </c>
      <c r="N33" s="92">
        <f t="shared" si="5"/>
        <v>138.5</v>
      </c>
      <c r="O33" s="92">
        <f t="shared" si="5"/>
        <v>167.9</v>
      </c>
      <c r="P33" s="92">
        <f t="shared" si="5"/>
        <v>306.3</v>
      </c>
      <c r="Q33" s="92">
        <f t="shared" si="5"/>
        <v>137</v>
      </c>
      <c r="R33" s="92">
        <f t="shared" si="5"/>
        <v>138.19999999999999</v>
      </c>
      <c r="S33" s="92">
        <f t="shared" si="5"/>
        <v>275.2</v>
      </c>
      <c r="T33" s="92">
        <f t="shared" si="5"/>
        <v>37.1</v>
      </c>
      <c r="U33" s="92">
        <f t="shared" si="5"/>
        <v>34.6</v>
      </c>
      <c r="V33" s="92">
        <f t="shared" si="5"/>
        <v>71.7</v>
      </c>
      <c r="W33" s="92">
        <f t="shared" si="5"/>
        <v>122.4</v>
      </c>
      <c r="X33" s="92">
        <f t="shared" si="5"/>
        <v>109.9</v>
      </c>
      <c r="Y33" s="92">
        <f>ROUND(Y12/1000,1)</f>
        <v>232.4</v>
      </c>
      <c r="Z33" s="92">
        <f t="shared" si="5"/>
        <v>239.3</v>
      </c>
      <c r="AA33" s="92">
        <f t="shared" si="5"/>
        <v>234.2</v>
      </c>
      <c r="AB33" s="92">
        <f t="shared" si="5"/>
        <v>473.5</v>
      </c>
      <c r="AC33" s="92">
        <f t="shared" si="5"/>
        <v>1710.4</v>
      </c>
      <c r="AD33" s="92">
        <f t="shared" si="5"/>
        <v>1752.5</v>
      </c>
      <c r="AE33" s="92">
        <f t="shared" si="5"/>
        <v>3463</v>
      </c>
    </row>
    <row r="34" spans="1:31" x14ac:dyDescent="0.3">
      <c r="A34" s="102" t="str">
        <f t="shared" si="3"/>
        <v>50-54</v>
      </c>
      <c r="B34" s="92">
        <f t="shared" si="4"/>
        <v>125.8</v>
      </c>
      <c r="C34" s="92">
        <f t="shared" si="5"/>
        <v>163.1</v>
      </c>
      <c r="D34" s="92">
        <f t="shared" si="5"/>
        <v>288.89999999999998</v>
      </c>
      <c r="E34" s="92">
        <f t="shared" si="5"/>
        <v>62.5</v>
      </c>
      <c r="F34" s="92">
        <f t="shared" si="5"/>
        <v>76.8</v>
      </c>
      <c r="G34" s="92">
        <f t="shared" si="5"/>
        <v>139.30000000000001</v>
      </c>
      <c r="H34" s="92">
        <f t="shared" si="5"/>
        <v>432.9</v>
      </c>
      <c r="I34" s="92">
        <f t="shared" si="5"/>
        <v>377.4</v>
      </c>
      <c r="J34" s="92">
        <f t="shared" si="5"/>
        <v>810.4</v>
      </c>
      <c r="K34" s="92">
        <f t="shared" si="5"/>
        <v>217.2</v>
      </c>
      <c r="L34" s="92">
        <f t="shared" si="5"/>
        <v>268.60000000000002</v>
      </c>
      <c r="M34" s="92">
        <f t="shared" si="5"/>
        <v>485.7</v>
      </c>
      <c r="N34" s="92">
        <f t="shared" si="5"/>
        <v>108.5</v>
      </c>
      <c r="O34" s="92">
        <f t="shared" si="5"/>
        <v>143.69999999999999</v>
      </c>
      <c r="P34" s="92">
        <f t="shared" si="5"/>
        <v>252.2</v>
      </c>
      <c r="Q34" s="92">
        <f t="shared" si="5"/>
        <v>104.8</v>
      </c>
      <c r="R34" s="92">
        <f t="shared" si="5"/>
        <v>116.3</v>
      </c>
      <c r="S34" s="92">
        <f t="shared" si="5"/>
        <v>221.1</v>
      </c>
      <c r="T34" s="92">
        <f t="shared" si="5"/>
        <v>30.5</v>
      </c>
      <c r="U34" s="92">
        <f t="shared" si="5"/>
        <v>30.8</v>
      </c>
      <c r="V34" s="92">
        <f t="shared" si="5"/>
        <v>61.3</v>
      </c>
      <c r="W34" s="92">
        <f t="shared" si="5"/>
        <v>97.9</v>
      </c>
      <c r="X34" s="92">
        <f t="shared" si="5"/>
        <v>93.6</v>
      </c>
      <c r="Y34" s="92">
        <f t="shared" si="5"/>
        <v>191.5</v>
      </c>
      <c r="Z34" s="92">
        <f t="shared" si="5"/>
        <v>207.1</v>
      </c>
      <c r="AA34" s="92">
        <f t="shared" si="5"/>
        <v>206.5</v>
      </c>
      <c r="AB34" s="92">
        <f t="shared" si="5"/>
        <v>413.6</v>
      </c>
      <c r="AC34" s="92">
        <f t="shared" si="5"/>
        <v>1387.1</v>
      </c>
      <c r="AD34" s="92">
        <f t="shared" si="5"/>
        <v>1476.8</v>
      </c>
      <c r="AE34" s="92">
        <f t="shared" si="5"/>
        <v>2863.9</v>
      </c>
    </row>
    <row r="35" spans="1:31" x14ac:dyDescent="0.3">
      <c r="A35" s="102" t="str">
        <f t="shared" si="3"/>
        <v>55-59</v>
      </c>
      <c r="B35" s="92">
        <f t="shared" si="4"/>
        <v>100.2</v>
      </c>
      <c r="C35" s="92">
        <f t="shared" si="5"/>
        <v>153.6</v>
      </c>
      <c r="D35" s="92">
        <f t="shared" si="5"/>
        <v>253.8</v>
      </c>
      <c r="E35" s="92">
        <f t="shared" si="5"/>
        <v>50.6</v>
      </c>
      <c r="F35" s="92">
        <f t="shared" si="5"/>
        <v>68.5</v>
      </c>
      <c r="G35" s="92">
        <f t="shared" si="5"/>
        <v>119.1</v>
      </c>
      <c r="H35" s="92">
        <f t="shared" si="5"/>
        <v>325.2</v>
      </c>
      <c r="I35" s="92">
        <f t="shared" si="5"/>
        <v>318.7</v>
      </c>
      <c r="J35" s="92">
        <f t="shared" si="5"/>
        <v>644</v>
      </c>
      <c r="K35" s="92">
        <f t="shared" si="5"/>
        <v>159.19999999999999</v>
      </c>
      <c r="L35" s="92">
        <f t="shared" si="5"/>
        <v>233.1</v>
      </c>
      <c r="M35" s="92">
        <f t="shared" si="5"/>
        <v>392.4</v>
      </c>
      <c r="N35" s="92">
        <f t="shared" si="5"/>
        <v>81.900000000000006</v>
      </c>
      <c r="O35" s="92">
        <f t="shared" si="5"/>
        <v>123.7</v>
      </c>
      <c r="P35" s="92">
        <f t="shared" si="5"/>
        <v>205.5</v>
      </c>
      <c r="Q35" s="92">
        <f t="shared" si="5"/>
        <v>78.8</v>
      </c>
      <c r="R35" s="92">
        <f t="shared" si="5"/>
        <v>98.6</v>
      </c>
      <c r="S35" s="92">
        <f t="shared" si="5"/>
        <v>177.4</v>
      </c>
      <c r="T35" s="92">
        <f t="shared" si="5"/>
        <v>23.8</v>
      </c>
      <c r="U35" s="92">
        <f t="shared" si="5"/>
        <v>27.7</v>
      </c>
      <c r="V35" s="92">
        <f t="shared" si="5"/>
        <v>51.6</v>
      </c>
      <c r="W35" s="92">
        <f t="shared" si="5"/>
        <v>78</v>
      </c>
      <c r="X35" s="92">
        <f t="shared" si="5"/>
        <v>79.099999999999994</v>
      </c>
      <c r="Y35" s="92">
        <f t="shared" si="5"/>
        <v>157.1</v>
      </c>
      <c r="Z35" s="92">
        <f t="shared" si="5"/>
        <v>166.8</v>
      </c>
      <c r="AA35" s="92">
        <f t="shared" si="5"/>
        <v>188.1</v>
      </c>
      <c r="AB35" s="92">
        <f t="shared" si="5"/>
        <v>354.8</v>
      </c>
      <c r="AC35" s="92">
        <f t="shared" si="5"/>
        <v>1064.4000000000001</v>
      </c>
      <c r="AD35" s="92">
        <f t="shared" si="5"/>
        <v>1291.2</v>
      </c>
      <c r="AE35" s="92">
        <f t="shared" si="5"/>
        <v>2355.6</v>
      </c>
    </row>
    <row r="36" spans="1:31" x14ac:dyDescent="0.3">
      <c r="A36" s="102" t="str">
        <f t="shared" si="3"/>
        <v>60-64</v>
      </c>
      <c r="B36" s="92">
        <f t="shared" si="4"/>
        <v>87.6</v>
      </c>
      <c r="C36" s="92">
        <f t="shared" si="5"/>
        <v>148.6</v>
      </c>
      <c r="D36" s="92">
        <f t="shared" si="5"/>
        <v>236.2</v>
      </c>
      <c r="E36" s="92">
        <f t="shared" si="5"/>
        <v>42.2</v>
      </c>
      <c r="F36" s="92">
        <f t="shared" si="5"/>
        <v>59.2</v>
      </c>
      <c r="G36" s="92">
        <f t="shared" si="5"/>
        <v>101.4</v>
      </c>
      <c r="H36" s="92">
        <f t="shared" si="5"/>
        <v>261.89999999999998</v>
      </c>
      <c r="I36" s="92">
        <f t="shared" si="5"/>
        <v>271</v>
      </c>
      <c r="J36" s="92">
        <f t="shared" si="5"/>
        <v>532.9</v>
      </c>
      <c r="K36" s="92">
        <f t="shared" si="5"/>
        <v>131.1</v>
      </c>
      <c r="L36" s="92">
        <f t="shared" si="5"/>
        <v>210.7</v>
      </c>
      <c r="M36" s="92">
        <f t="shared" si="5"/>
        <v>341.8</v>
      </c>
      <c r="N36" s="92">
        <f t="shared" si="5"/>
        <v>63.7</v>
      </c>
      <c r="O36" s="92">
        <f t="shared" si="5"/>
        <v>111.6</v>
      </c>
      <c r="P36" s="92">
        <f t="shared" si="5"/>
        <v>175.3</v>
      </c>
      <c r="Q36" s="92">
        <f t="shared" si="5"/>
        <v>62.9</v>
      </c>
      <c r="R36" s="92">
        <f t="shared" si="5"/>
        <v>81.599999999999994</v>
      </c>
      <c r="S36" s="92">
        <f t="shared" si="5"/>
        <v>144.5</v>
      </c>
      <c r="T36" s="92">
        <f t="shared" si="5"/>
        <v>19</v>
      </c>
      <c r="U36" s="92">
        <f t="shared" si="5"/>
        <v>24.2</v>
      </c>
      <c r="V36" s="92">
        <f t="shared" si="5"/>
        <v>43.2</v>
      </c>
      <c r="W36" s="92">
        <f t="shared" si="5"/>
        <v>64.8</v>
      </c>
      <c r="X36" s="92">
        <f t="shared" si="5"/>
        <v>67.099999999999994</v>
      </c>
      <c r="Y36" s="92">
        <f t="shared" si="5"/>
        <v>131.9</v>
      </c>
      <c r="Z36" s="92">
        <f t="shared" si="5"/>
        <v>133.1</v>
      </c>
      <c r="AA36" s="92">
        <f t="shared" si="5"/>
        <v>160.30000000000001</v>
      </c>
      <c r="AB36" s="92">
        <f t="shared" si="5"/>
        <v>293.39999999999998</v>
      </c>
      <c r="AC36" s="92">
        <f t="shared" si="5"/>
        <v>866.5</v>
      </c>
      <c r="AD36" s="92">
        <f t="shared" si="5"/>
        <v>1134.2</v>
      </c>
      <c r="AE36" s="92">
        <f t="shared" si="5"/>
        <v>2000.7</v>
      </c>
    </row>
    <row r="37" spans="1:31" x14ac:dyDescent="0.3">
      <c r="A37" s="102" t="str">
        <f t="shared" si="3"/>
        <v>65-69</v>
      </c>
      <c r="B37" s="92">
        <f t="shared" si="4"/>
        <v>72.7</v>
      </c>
      <c r="C37" s="92">
        <f t="shared" si="5"/>
        <v>130.80000000000001</v>
      </c>
      <c r="D37" s="92">
        <f t="shared" si="5"/>
        <v>203.6</v>
      </c>
      <c r="E37" s="92">
        <f t="shared" si="5"/>
        <v>32.6</v>
      </c>
      <c r="F37" s="92">
        <f t="shared" si="5"/>
        <v>48.8</v>
      </c>
      <c r="G37" s="92">
        <f t="shared" si="5"/>
        <v>81.400000000000006</v>
      </c>
      <c r="H37" s="92">
        <f t="shared" si="5"/>
        <v>196.1</v>
      </c>
      <c r="I37" s="92">
        <f t="shared" si="5"/>
        <v>216.5</v>
      </c>
      <c r="J37" s="92">
        <f t="shared" si="5"/>
        <v>412.6</v>
      </c>
      <c r="K37" s="92">
        <f t="shared" si="5"/>
        <v>98.9</v>
      </c>
      <c r="L37" s="92">
        <f t="shared" si="5"/>
        <v>169.1</v>
      </c>
      <c r="M37" s="92">
        <f t="shared" si="5"/>
        <v>268</v>
      </c>
      <c r="N37" s="92">
        <f t="shared" si="5"/>
        <v>47.4</v>
      </c>
      <c r="O37" s="92">
        <f t="shared" si="5"/>
        <v>92.5</v>
      </c>
      <c r="P37" s="92">
        <f t="shared" si="5"/>
        <v>139.9</v>
      </c>
      <c r="Q37" s="92">
        <f t="shared" si="5"/>
        <v>46</v>
      </c>
      <c r="R37" s="92">
        <f t="shared" si="5"/>
        <v>62.4</v>
      </c>
      <c r="S37" s="92">
        <f t="shared" si="5"/>
        <v>108.4</v>
      </c>
      <c r="T37" s="92">
        <f t="shared" si="5"/>
        <v>15</v>
      </c>
      <c r="U37" s="92">
        <f t="shared" si="5"/>
        <v>20.7</v>
      </c>
      <c r="V37" s="92">
        <f t="shared" si="5"/>
        <v>35.700000000000003</v>
      </c>
      <c r="W37" s="92">
        <f t="shared" si="5"/>
        <v>46.8</v>
      </c>
      <c r="X37" s="92">
        <f t="shared" si="5"/>
        <v>53.9</v>
      </c>
      <c r="Y37" s="92">
        <f t="shared" si="5"/>
        <v>100.6</v>
      </c>
      <c r="Z37" s="92">
        <f t="shared" si="5"/>
        <v>98.7</v>
      </c>
      <c r="AA37" s="92">
        <f t="shared" si="5"/>
        <v>126.4</v>
      </c>
      <c r="AB37" s="92">
        <f t="shared" si="5"/>
        <v>225.1</v>
      </c>
      <c r="AC37" s="92">
        <f t="shared" si="5"/>
        <v>654.20000000000005</v>
      </c>
      <c r="AD37" s="92">
        <f t="shared" si="5"/>
        <v>921.1</v>
      </c>
      <c r="AE37" s="92">
        <f t="shared" si="5"/>
        <v>1575.3</v>
      </c>
    </row>
    <row r="38" spans="1:31" x14ac:dyDescent="0.3">
      <c r="A38" s="102" t="str">
        <f t="shared" si="3"/>
        <v>70-74</v>
      </c>
      <c r="B38" s="92">
        <f t="shared" si="4"/>
        <v>55</v>
      </c>
      <c r="C38" s="92">
        <f t="shared" si="5"/>
        <v>99.9</v>
      </c>
      <c r="D38" s="92">
        <f t="shared" si="5"/>
        <v>154.80000000000001</v>
      </c>
      <c r="E38" s="92">
        <f t="shared" si="5"/>
        <v>22.9</v>
      </c>
      <c r="F38" s="92">
        <f t="shared" si="5"/>
        <v>38.5</v>
      </c>
      <c r="G38" s="92">
        <f t="shared" si="5"/>
        <v>61.4</v>
      </c>
      <c r="H38" s="92">
        <f t="shared" si="5"/>
        <v>133.4</v>
      </c>
      <c r="I38" s="92">
        <f t="shared" si="5"/>
        <v>157.30000000000001</v>
      </c>
      <c r="J38" s="92">
        <f t="shared" si="5"/>
        <v>290.7</v>
      </c>
      <c r="K38" s="92">
        <f t="shared" si="5"/>
        <v>72</v>
      </c>
      <c r="L38" s="92">
        <f t="shared" si="5"/>
        <v>129.80000000000001</v>
      </c>
      <c r="M38" s="92">
        <f t="shared" si="5"/>
        <v>201.8</v>
      </c>
      <c r="N38" s="92">
        <f t="shared" si="5"/>
        <v>34.6</v>
      </c>
      <c r="O38" s="92">
        <f t="shared" si="5"/>
        <v>75.8</v>
      </c>
      <c r="P38" s="92">
        <f t="shared" si="5"/>
        <v>110.4</v>
      </c>
      <c r="Q38" s="92">
        <f t="shared" si="5"/>
        <v>32.6</v>
      </c>
      <c r="R38" s="92">
        <f t="shared" si="5"/>
        <v>48.3</v>
      </c>
      <c r="S38" s="92">
        <f t="shared" si="5"/>
        <v>80.900000000000006</v>
      </c>
      <c r="T38" s="92">
        <f t="shared" si="5"/>
        <v>10.9</v>
      </c>
      <c r="U38" s="92">
        <f t="shared" si="5"/>
        <v>16.7</v>
      </c>
      <c r="V38" s="92">
        <f t="shared" si="5"/>
        <v>27.6</v>
      </c>
      <c r="W38" s="92">
        <f t="shared" si="5"/>
        <v>28.1</v>
      </c>
      <c r="X38" s="92">
        <f t="shared" si="5"/>
        <v>40.5</v>
      </c>
      <c r="Y38" s="92">
        <f t="shared" si="5"/>
        <v>68.599999999999994</v>
      </c>
      <c r="Z38" s="92">
        <f t="shared" si="5"/>
        <v>70.099999999999994</v>
      </c>
      <c r="AA38" s="92">
        <f t="shared" si="5"/>
        <v>90.8</v>
      </c>
      <c r="AB38" s="92">
        <f t="shared" si="5"/>
        <v>160.9</v>
      </c>
      <c r="AC38" s="92">
        <f t="shared" si="5"/>
        <v>459.6</v>
      </c>
      <c r="AD38" s="92">
        <f t="shared" si="5"/>
        <v>697.7</v>
      </c>
      <c r="AE38" s="92">
        <f t="shared" si="5"/>
        <v>1157.3</v>
      </c>
    </row>
    <row r="39" spans="1:31" x14ac:dyDescent="0.3">
      <c r="A39" s="102" t="str">
        <f t="shared" si="3"/>
        <v>70-79</v>
      </c>
      <c r="B39" s="92">
        <f t="shared" si="4"/>
        <v>37.200000000000003</v>
      </c>
      <c r="C39" s="92">
        <f t="shared" si="5"/>
        <v>72.5</v>
      </c>
      <c r="D39" s="92">
        <f t="shared" si="5"/>
        <v>109.7</v>
      </c>
      <c r="E39" s="92">
        <f t="shared" si="5"/>
        <v>12.6</v>
      </c>
      <c r="F39" s="92">
        <f t="shared" si="5"/>
        <v>25.2</v>
      </c>
      <c r="G39" s="92">
        <f t="shared" si="5"/>
        <v>37.9</v>
      </c>
      <c r="H39" s="92">
        <f t="shared" si="5"/>
        <v>76.7</v>
      </c>
      <c r="I39" s="92">
        <f t="shared" si="5"/>
        <v>100.9</v>
      </c>
      <c r="J39" s="92">
        <f t="shared" si="5"/>
        <v>177.6</v>
      </c>
      <c r="K39" s="92">
        <f t="shared" si="5"/>
        <v>43</v>
      </c>
      <c r="L39" s="92">
        <f t="shared" si="5"/>
        <v>90.9</v>
      </c>
      <c r="M39" s="92">
        <f t="shared" si="5"/>
        <v>133.9</v>
      </c>
      <c r="N39" s="92">
        <f t="shared" si="5"/>
        <v>19.899999999999999</v>
      </c>
      <c r="O39" s="92">
        <f t="shared" si="5"/>
        <v>49.7</v>
      </c>
      <c r="P39" s="92">
        <f t="shared" si="5"/>
        <v>69.5</v>
      </c>
      <c r="Q39" s="92">
        <f t="shared" si="5"/>
        <v>17.7</v>
      </c>
      <c r="R39" s="92">
        <f t="shared" si="5"/>
        <v>29.4</v>
      </c>
      <c r="S39" s="92">
        <f t="shared" si="5"/>
        <v>47</v>
      </c>
      <c r="T39" s="92">
        <f t="shared" si="5"/>
        <v>6.5</v>
      </c>
      <c r="U39" s="92">
        <f t="shared" si="5"/>
        <v>11.8</v>
      </c>
      <c r="V39" s="92">
        <f t="shared" si="5"/>
        <v>18.3</v>
      </c>
      <c r="W39" s="92">
        <f t="shared" si="5"/>
        <v>15.7</v>
      </c>
      <c r="X39" s="92">
        <f t="shared" si="5"/>
        <v>27.3</v>
      </c>
      <c r="Y39" s="92">
        <f t="shared" si="5"/>
        <v>43</v>
      </c>
      <c r="Z39" s="92">
        <f t="shared" si="5"/>
        <v>44.4</v>
      </c>
      <c r="AA39" s="92">
        <f t="shared" si="5"/>
        <v>64.099999999999994</v>
      </c>
      <c r="AB39" s="92">
        <f t="shared" si="5"/>
        <v>108.6</v>
      </c>
      <c r="AC39" s="92">
        <f t="shared" si="5"/>
        <v>273.7</v>
      </c>
      <c r="AD39" s="92">
        <f t="shared" si="5"/>
        <v>471.9</v>
      </c>
      <c r="AE39" s="92">
        <f t="shared" si="5"/>
        <v>745.5</v>
      </c>
    </row>
    <row r="40" spans="1:31" x14ac:dyDescent="0.3">
      <c r="A40" s="102" t="str">
        <f t="shared" si="3"/>
        <v>80+</v>
      </c>
      <c r="B40" s="92">
        <f t="shared" si="4"/>
        <v>55.7</v>
      </c>
      <c r="C40" s="92">
        <f t="shared" si="5"/>
        <v>104.7</v>
      </c>
      <c r="D40" s="92">
        <f t="shared" si="5"/>
        <v>160.4</v>
      </c>
      <c r="E40" s="92">
        <f t="shared" si="5"/>
        <v>7.7</v>
      </c>
      <c r="F40" s="92">
        <f t="shared" si="5"/>
        <v>22.9</v>
      </c>
      <c r="G40" s="92">
        <f t="shared" si="5"/>
        <v>30.6</v>
      </c>
      <c r="H40" s="92">
        <f t="shared" si="5"/>
        <v>39.9</v>
      </c>
      <c r="I40" s="92">
        <f t="shared" si="5"/>
        <v>68.099999999999994</v>
      </c>
      <c r="J40" s="92">
        <f t="shared" si="5"/>
        <v>108</v>
      </c>
      <c r="K40" s="92">
        <f t="shared" si="5"/>
        <v>29.3</v>
      </c>
      <c r="L40" s="92">
        <f t="shared" si="5"/>
        <v>66.099999999999994</v>
      </c>
      <c r="M40" s="92">
        <f t="shared" si="5"/>
        <v>95.5</v>
      </c>
      <c r="N40" s="92">
        <f t="shared" si="5"/>
        <v>18.3</v>
      </c>
      <c r="O40" s="92">
        <f t="shared" si="5"/>
        <v>60.1</v>
      </c>
      <c r="P40" s="92">
        <f t="shared" si="5"/>
        <v>78.5</v>
      </c>
      <c r="Q40" s="92">
        <f t="shared" si="5"/>
        <v>15.6</v>
      </c>
      <c r="R40" s="92">
        <f t="shared" si="5"/>
        <v>33.6</v>
      </c>
      <c r="S40" s="92">
        <f t="shared" si="5"/>
        <v>49.3</v>
      </c>
      <c r="T40" s="92">
        <f t="shared" si="5"/>
        <v>5.2</v>
      </c>
      <c r="U40" s="92">
        <f t="shared" si="5"/>
        <v>13.4</v>
      </c>
      <c r="V40" s="92">
        <f t="shared" si="5"/>
        <v>18.600000000000001</v>
      </c>
      <c r="W40" s="92">
        <f t="shared" si="5"/>
        <v>6.8</v>
      </c>
      <c r="X40" s="92">
        <f t="shared" si="5"/>
        <v>28.6</v>
      </c>
      <c r="Y40" s="92">
        <f t="shared" si="5"/>
        <v>35.5</v>
      </c>
      <c r="Z40" s="92">
        <f t="shared" si="5"/>
        <v>33.700000000000003</v>
      </c>
      <c r="AA40" s="92">
        <f t="shared" si="5"/>
        <v>44.2</v>
      </c>
      <c r="AB40" s="92">
        <f t="shared" si="5"/>
        <v>77.900000000000006</v>
      </c>
      <c r="AC40" s="92">
        <f t="shared" si="5"/>
        <v>212.3</v>
      </c>
      <c r="AD40" s="92">
        <f t="shared" si="5"/>
        <v>441.7</v>
      </c>
      <c r="AE40" s="92">
        <f t="shared" si="5"/>
        <v>654.1</v>
      </c>
    </row>
    <row r="41" spans="1:31" x14ac:dyDescent="0.3">
      <c r="B41" s="92">
        <f t="shared" si="4"/>
        <v>3348.6</v>
      </c>
      <c r="C41" s="92">
        <f t="shared" si="5"/>
        <v>3827.6</v>
      </c>
      <c r="D41" s="92">
        <f t="shared" si="5"/>
        <v>7176.2</v>
      </c>
      <c r="E41" s="92">
        <f t="shared" si="5"/>
        <v>1434.9</v>
      </c>
      <c r="F41" s="92">
        <f t="shared" si="5"/>
        <v>1609.1</v>
      </c>
      <c r="G41" s="92">
        <f t="shared" si="5"/>
        <v>3044</v>
      </c>
      <c r="H41" s="92">
        <f t="shared" si="5"/>
        <v>8066.2</v>
      </c>
      <c r="I41" s="92">
        <f t="shared" si="5"/>
        <v>7865.6</v>
      </c>
      <c r="J41" s="92">
        <f t="shared" si="5"/>
        <v>15931.8</v>
      </c>
      <c r="K41" s="92">
        <f t="shared" si="5"/>
        <v>5900.4</v>
      </c>
      <c r="L41" s="92">
        <f t="shared" si="5"/>
        <v>6412.3</v>
      </c>
      <c r="M41" s="92">
        <f t="shared" si="5"/>
        <v>12312.7</v>
      </c>
      <c r="N41" s="92">
        <f t="shared" si="5"/>
        <v>3064.2</v>
      </c>
      <c r="O41" s="92">
        <f t="shared" si="5"/>
        <v>3338.4</v>
      </c>
      <c r="P41" s="92">
        <f t="shared" si="5"/>
        <v>6402.6</v>
      </c>
      <c r="Q41" s="92">
        <f t="shared" si="5"/>
        <v>2501.6</v>
      </c>
      <c r="R41" s="92">
        <f t="shared" si="5"/>
        <v>2556.1</v>
      </c>
      <c r="S41" s="92">
        <f t="shared" si="5"/>
        <v>5057.7</v>
      </c>
      <c r="T41" s="92">
        <f t="shared" si="5"/>
        <v>680.4</v>
      </c>
      <c r="U41" s="92">
        <f t="shared" si="5"/>
        <v>692.6</v>
      </c>
      <c r="V41" s="92">
        <f t="shared" si="5"/>
        <v>1372.9</v>
      </c>
      <c r="W41" s="92">
        <f t="shared" si="5"/>
        <v>2113.8000000000002</v>
      </c>
      <c r="X41" s="92">
        <f t="shared" si="5"/>
        <v>2041.5</v>
      </c>
      <c r="Y41" s="92">
        <f t="shared" si="5"/>
        <v>4155.3</v>
      </c>
      <c r="Z41" s="92">
        <f t="shared" si="5"/>
        <v>3776.1</v>
      </c>
      <c r="AA41" s="92">
        <f t="shared" si="5"/>
        <v>3786.5</v>
      </c>
      <c r="AB41" s="92">
        <f t="shared" si="5"/>
        <v>7562.6</v>
      </c>
      <c r="AC41" s="92">
        <f t="shared" si="5"/>
        <v>30886.2</v>
      </c>
      <c r="AD41" s="92">
        <f t="shared" si="5"/>
        <v>32129.7</v>
      </c>
      <c r="AE41" s="92">
        <f t="shared" si="5"/>
        <v>63015.9</v>
      </c>
    </row>
    <row r="42" spans="1:31" x14ac:dyDescent="0.3"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L35"/>
  <sheetViews>
    <sheetView workbookViewId="0">
      <selection activeCell="C3" sqref="C3:K7"/>
    </sheetView>
  </sheetViews>
  <sheetFormatPr defaultColWidth="9.109375" defaultRowHeight="14.4" x14ac:dyDescent="0.3"/>
  <cols>
    <col min="1" max="16384" width="9.109375" style="57"/>
  </cols>
  <sheetData>
    <row r="1" spans="2:12" x14ac:dyDescent="0.3">
      <c r="B1" s="89"/>
      <c r="C1" s="125" t="s">
        <v>64</v>
      </c>
      <c r="D1" s="125"/>
      <c r="E1" s="125"/>
      <c r="F1" s="125"/>
      <c r="G1" s="125"/>
      <c r="H1" s="125"/>
      <c r="I1" s="125"/>
      <c r="J1" s="125"/>
      <c r="K1" s="125"/>
    </row>
    <row r="2" spans="2:12" x14ac:dyDescent="0.3">
      <c r="B2" s="89"/>
      <c r="C2" s="89" t="s">
        <v>41</v>
      </c>
      <c r="D2" s="89" t="s">
        <v>42</v>
      </c>
      <c r="E2" s="89" t="s">
        <v>58</v>
      </c>
      <c r="F2" s="89" t="s">
        <v>43</v>
      </c>
      <c r="G2" s="89" t="s">
        <v>67</v>
      </c>
      <c r="H2" s="89" t="s">
        <v>45</v>
      </c>
      <c r="I2" s="89" t="s">
        <v>46</v>
      </c>
      <c r="J2" s="89" t="s">
        <v>47</v>
      </c>
      <c r="K2" s="89" t="s">
        <v>48</v>
      </c>
    </row>
    <row r="3" spans="2:12" x14ac:dyDescent="0.3">
      <c r="B3" s="89" t="s">
        <v>61</v>
      </c>
      <c r="C3" s="103">
        <v>3.1212631422218311</v>
      </c>
      <c r="D3" s="103">
        <v>2.7386085487891831</v>
      </c>
      <c r="E3" s="103">
        <v>2.2342552196688712</v>
      </c>
      <c r="F3" s="103">
        <v>2.9611023470594833</v>
      </c>
      <c r="G3" s="103">
        <v>3.2580609937831202</v>
      </c>
      <c r="H3" s="103">
        <v>2.8027970409166425</v>
      </c>
      <c r="I3" s="103">
        <v>3.0667608837727705</v>
      </c>
      <c r="J3" s="103">
        <v>3.0479899777420321</v>
      </c>
      <c r="K3" s="103">
        <v>2.2684517043804457</v>
      </c>
    </row>
    <row r="4" spans="2:12" x14ac:dyDescent="0.3">
      <c r="B4" s="89" t="s">
        <v>62</v>
      </c>
      <c r="C4" s="103">
        <v>3.1678744055093357</v>
      </c>
      <c r="D4" s="103">
        <v>2.8393125623967883</v>
      </c>
      <c r="E4" s="103">
        <v>2.3373568444753596</v>
      </c>
      <c r="F4" s="103">
        <v>3.0239297632262292</v>
      </c>
      <c r="G4" s="103">
        <v>3.4593183670839918</v>
      </c>
      <c r="H4" s="103">
        <v>2.8874132838056399</v>
      </c>
      <c r="I4" s="103">
        <v>3.0981907449207706</v>
      </c>
      <c r="J4" s="103">
        <v>3.0923583717471388</v>
      </c>
      <c r="K4" s="103">
        <v>2.3601508845978065</v>
      </c>
    </row>
    <row r="5" spans="2:12" x14ac:dyDescent="0.3">
      <c r="B5" s="89" t="s">
        <v>63</v>
      </c>
      <c r="C5" s="103">
        <v>3.0022082147026135</v>
      </c>
      <c r="D5" s="103">
        <v>2.5343860472317994</v>
      </c>
      <c r="E5" s="103">
        <v>2.0431371676280192</v>
      </c>
      <c r="F5" s="103">
        <v>2.7053353628184662</v>
      </c>
      <c r="G5" s="103">
        <v>3.2903038235051891</v>
      </c>
      <c r="H5" s="103">
        <v>2.5576635678798088</v>
      </c>
      <c r="I5" s="103">
        <v>2.9597999137381361</v>
      </c>
      <c r="J5" s="103">
        <v>2.7630466766504496</v>
      </c>
      <c r="K5" s="103">
        <v>2.1085519764833554</v>
      </c>
    </row>
    <row r="6" spans="2:12" x14ac:dyDescent="0.3">
      <c r="B6" s="89" t="s">
        <v>72</v>
      </c>
      <c r="C6" s="103">
        <v>2.9061340832452878</v>
      </c>
      <c r="D6" s="103">
        <v>2.3375054772603718</v>
      </c>
      <c r="E6" s="103">
        <v>1.8789917470754116</v>
      </c>
      <c r="F6" s="103">
        <v>2.5481662937574878</v>
      </c>
      <c r="G6" s="103">
        <v>3.1824134520812009</v>
      </c>
      <c r="H6" s="103">
        <v>2.3762358779213093</v>
      </c>
      <c r="I6" s="103">
        <v>2.7471042877108829</v>
      </c>
      <c r="J6" s="103">
        <v>2.6010703922294893</v>
      </c>
      <c r="K6" s="103">
        <v>1.9354844838638758</v>
      </c>
      <c r="L6" s="84"/>
    </row>
    <row r="7" spans="2:12" x14ac:dyDescent="0.3">
      <c r="B7" s="89" t="s">
        <v>132</v>
      </c>
      <c r="C7" s="103">
        <v>2.9405857329950669</v>
      </c>
      <c r="D7" s="103">
        <v>2.3822552190574848</v>
      </c>
      <c r="E7" s="103">
        <v>1.8852733339729615</v>
      </c>
      <c r="F7" s="103">
        <v>2.5783332944038841</v>
      </c>
      <c r="G7" s="103">
        <v>3.1788871625155348</v>
      </c>
      <c r="H7" s="103">
        <v>2.4032174490308251</v>
      </c>
      <c r="I7" s="103">
        <v>2.7613428647446363</v>
      </c>
      <c r="J7" s="103">
        <v>2.6138017101431679</v>
      </c>
      <c r="K7" s="103">
        <v>1.951355258882429</v>
      </c>
    </row>
    <row r="26" spans="3:11" x14ac:dyDescent="0.3">
      <c r="C26" s="84"/>
      <c r="D26" s="84"/>
      <c r="E26" s="84"/>
      <c r="F26" s="84"/>
      <c r="G26" s="84"/>
      <c r="H26" s="84"/>
      <c r="I26" s="84"/>
      <c r="J26" s="84"/>
      <c r="K26" s="84"/>
    </row>
    <row r="27" spans="3:11" x14ac:dyDescent="0.3">
      <c r="C27" s="84"/>
      <c r="D27" s="84"/>
      <c r="E27" s="84"/>
      <c r="F27" s="84"/>
      <c r="G27" s="84"/>
      <c r="H27" s="84"/>
      <c r="I27" s="84"/>
      <c r="J27" s="84"/>
      <c r="K27" s="84"/>
    </row>
    <row r="28" spans="3:11" x14ac:dyDescent="0.3">
      <c r="C28" s="84"/>
      <c r="D28" s="84"/>
      <c r="E28" s="84"/>
      <c r="F28" s="84"/>
      <c r="G28" s="84"/>
      <c r="H28" s="84"/>
      <c r="I28" s="84"/>
      <c r="J28" s="84"/>
      <c r="K28" s="84"/>
    </row>
    <row r="29" spans="3:11" x14ac:dyDescent="0.3">
      <c r="C29" s="84"/>
      <c r="D29" s="84"/>
      <c r="E29" s="84"/>
      <c r="F29" s="84"/>
      <c r="G29" s="84"/>
      <c r="H29" s="84"/>
      <c r="I29" s="84"/>
      <c r="J29" s="84"/>
      <c r="K29" s="84"/>
    </row>
    <row r="32" spans="3:11" x14ac:dyDescent="0.3">
      <c r="C32" s="85"/>
      <c r="D32" s="85"/>
      <c r="E32" s="85"/>
      <c r="F32" s="85"/>
      <c r="G32" s="85"/>
      <c r="H32" s="85"/>
      <c r="I32" s="85"/>
      <c r="J32" s="85"/>
      <c r="K32" s="85"/>
    </row>
    <row r="33" spans="3:11" x14ac:dyDescent="0.3">
      <c r="C33" s="85"/>
      <c r="D33" s="85"/>
      <c r="E33" s="85"/>
      <c r="F33" s="85"/>
      <c r="G33" s="85"/>
      <c r="H33" s="85"/>
      <c r="I33" s="85"/>
      <c r="J33" s="85"/>
      <c r="K33" s="85"/>
    </row>
    <row r="34" spans="3:11" x14ac:dyDescent="0.3">
      <c r="C34" s="85"/>
      <c r="D34" s="85"/>
      <c r="E34" s="85"/>
      <c r="F34" s="85"/>
      <c r="G34" s="85"/>
      <c r="H34" s="85"/>
      <c r="I34" s="85"/>
      <c r="J34" s="85"/>
      <c r="K34" s="85"/>
    </row>
    <row r="35" spans="3:11" x14ac:dyDescent="0.3">
      <c r="C35" s="85"/>
      <c r="D35" s="85"/>
      <c r="E35" s="85"/>
      <c r="F35" s="85"/>
      <c r="G35" s="85"/>
      <c r="H35" s="85"/>
      <c r="I35" s="85"/>
      <c r="J35" s="85"/>
      <c r="K35" s="85"/>
    </row>
  </sheetData>
  <mergeCells count="1">
    <mergeCell ref="C1:K1"/>
  </mergeCells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K17"/>
  <sheetViews>
    <sheetView workbookViewId="0">
      <selection activeCell="C12" sqref="C12:K16"/>
    </sheetView>
  </sheetViews>
  <sheetFormatPr defaultColWidth="9.109375" defaultRowHeight="14.4" x14ac:dyDescent="0.3"/>
  <cols>
    <col min="1" max="16384" width="9.109375" style="57"/>
  </cols>
  <sheetData>
    <row r="2" spans="2:11" x14ac:dyDescent="0.3">
      <c r="B2" s="94" t="s">
        <v>65</v>
      </c>
      <c r="C2" s="89"/>
      <c r="D2" s="89"/>
      <c r="E2" s="89"/>
      <c r="F2" s="89"/>
      <c r="G2" s="89"/>
      <c r="H2" s="89"/>
      <c r="I2" s="89"/>
      <c r="J2" s="89"/>
      <c r="K2" s="89"/>
    </row>
    <row r="3" spans="2:11" x14ac:dyDescent="0.3">
      <c r="B3" s="94"/>
      <c r="C3" s="89"/>
      <c r="D3" s="89"/>
      <c r="E3" s="89"/>
      <c r="F3" s="89"/>
      <c r="G3" s="89"/>
      <c r="H3" s="89"/>
      <c r="I3" s="89"/>
      <c r="J3" s="89"/>
      <c r="K3" s="89"/>
    </row>
    <row r="4" spans="2:11" x14ac:dyDescent="0.3">
      <c r="B4" s="104"/>
      <c r="C4" s="104" t="s">
        <v>41</v>
      </c>
      <c r="D4" s="104" t="s">
        <v>42</v>
      </c>
      <c r="E4" s="104" t="s">
        <v>58</v>
      </c>
      <c r="F4" s="104" t="s">
        <v>43</v>
      </c>
      <c r="G4" s="104" t="s">
        <v>67</v>
      </c>
      <c r="H4" s="104" t="s">
        <v>45</v>
      </c>
      <c r="I4" s="104" t="s">
        <v>46</v>
      </c>
      <c r="J4" s="104" t="s">
        <v>47</v>
      </c>
      <c r="K4" s="104" t="s">
        <v>48</v>
      </c>
    </row>
    <row r="5" spans="2:11" x14ac:dyDescent="0.3">
      <c r="B5" s="104" t="s">
        <v>61</v>
      </c>
      <c r="C5" s="105">
        <v>51.538947454894654</v>
      </c>
      <c r="D5" s="105">
        <v>43.345835435389226</v>
      </c>
      <c r="E5" s="105">
        <v>55.070376598434869</v>
      </c>
      <c r="F5" s="105">
        <v>45.611646513240018</v>
      </c>
      <c r="G5" s="105">
        <v>52.895068680516985</v>
      </c>
      <c r="H5" s="105">
        <v>50.851362254291907</v>
      </c>
      <c r="I5" s="105">
        <v>50.068962926161781</v>
      </c>
      <c r="J5" s="105">
        <v>46.103190154612228</v>
      </c>
      <c r="K5" s="105">
        <v>58.327666314178323</v>
      </c>
    </row>
    <row r="6" spans="2:11" x14ac:dyDescent="0.3">
      <c r="B6" s="104" t="s">
        <v>62</v>
      </c>
      <c r="C6" s="105">
        <v>53.469887586209161</v>
      </c>
      <c r="D6" s="105">
        <v>45.528445439271245</v>
      </c>
      <c r="E6" s="105">
        <v>56.74290956039858</v>
      </c>
      <c r="F6" s="105">
        <v>48.060327218278118</v>
      </c>
      <c r="G6" s="105">
        <v>54.455572502023493</v>
      </c>
      <c r="H6" s="105">
        <v>52.978511761003595</v>
      </c>
      <c r="I6" s="105">
        <v>51.144608196061903</v>
      </c>
      <c r="J6" s="105">
        <v>48.485255426647242</v>
      </c>
      <c r="K6" s="105">
        <v>60.656368735550494</v>
      </c>
    </row>
    <row r="7" spans="2:11" x14ac:dyDescent="0.3">
      <c r="B7" s="104" t="s">
        <v>63</v>
      </c>
      <c r="C7" s="105">
        <v>59.266420928211716</v>
      </c>
      <c r="D7" s="105">
        <v>53.890669339538945</v>
      </c>
      <c r="E7" s="105">
        <v>62.20930109769553</v>
      </c>
      <c r="F7" s="105">
        <v>56.201521408943918</v>
      </c>
      <c r="G7" s="105">
        <v>59.866866440271252</v>
      </c>
      <c r="H7" s="105">
        <v>59.303591819725156</v>
      </c>
      <c r="I7" s="105">
        <v>56.830248691241536</v>
      </c>
      <c r="J7" s="105">
        <v>56.229193653948435</v>
      </c>
      <c r="K7" s="105">
        <v>64.360032710329918</v>
      </c>
    </row>
    <row r="8" spans="2:11" x14ac:dyDescent="0.3">
      <c r="B8" s="104" t="s">
        <v>72</v>
      </c>
      <c r="C8" s="105">
        <v>60.504833977189499</v>
      </c>
      <c r="D8" s="105">
        <v>55.542148791709558</v>
      </c>
      <c r="E8" s="105">
        <v>63.78133349524208</v>
      </c>
      <c r="F8" s="105">
        <v>57.396188342862914</v>
      </c>
      <c r="G8" s="105">
        <v>61.445379772890313</v>
      </c>
      <c r="H8" s="105">
        <v>61.41251045412556</v>
      </c>
      <c r="I8" s="105">
        <v>58.156575568121283</v>
      </c>
      <c r="J8" s="105">
        <v>57.64829200611404</v>
      </c>
      <c r="K8" s="105">
        <v>66.226495572948835</v>
      </c>
    </row>
    <row r="9" spans="2:11" x14ac:dyDescent="0.3">
      <c r="B9" s="104" t="s">
        <v>132</v>
      </c>
      <c r="C9" s="105">
        <v>61.369944171237023</v>
      </c>
      <c r="D9" s="105">
        <v>56.988464886699028</v>
      </c>
      <c r="E9" s="105">
        <v>65.114022260459336</v>
      </c>
      <c r="F9" s="105">
        <v>59.058656696047379</v>
      </c>
      <c r="G9" s="105">
        <v>63.200984621716657</v>
      </c>
      <c r="H9" s="105">
        <v>62.767783624171251</v>
      </c>
      <c r="I9" s="105">
        <v>59.500496009631213</v>
      </c>
      <c r="J9" s="105">
        <v>59.559898120261572</v>
      </c>
      <c r="K9" s="105">
        <v>67.390527467135229</v>
      </c>
    </row>
    <row r="10" spans="2:11" x14ac:dyDescent="0.3">
      <c r="B10" s="94" t="s">
        <v>66</v>
      </c>
      <c r="C10" s="83"/>
      <c r="D10" s="83"/>
      <c r="E10" s="83"/>
      <c r="F10" s="83"/>
      <c r="G10" s="83"/>
      <c r="H10" s="83"/>
      <c r="I10" s="83"/>
      <c r="J10" s="83"/>
      <c r="K10" s="83"/>
    </row>
    <row r="11" spans="2:11" x14ac:dyDescent="0.3">
      <c r="B11" s="104"/>
      <c r="C11" s="104" t="s">
        <v>41</v>
      </c>
      <c r="D11" s="104" t="s">
        <v>42</v>
      </c>
      <c r="E11" s="104" t="s">
        <v>58</v>
      </c>
      <c r="F11" s="104" t="s">
        <v>43</v>
      </c>
      <c r="G11" s="104" t="s">
        <v>67</v>
      </c>
      <c r="H11" s="104" t="s">
        <v>45</v>
      </c>
      <c r="I11" s="104" t="s">
        <v>46</v>
      </c>
      <c r="J11" s="104" t="s">
        <v>47</v>
      </c>
      <c r="K11" s="104" t="s">
        <v>48</v>
      </c>
    </row>
    <row r="12" spans="2:11" x14ac:dyDescent="0.3">
      <c r="B12" s="104" t="s">
        <v>61</v>
      </c>
      <c r="C12" s="105">
        <v>55.225698041843678</v>
      </c>
      <c r="D12" s="105">
        <v>47.458522266887243</v>
      </c>
      <c r="E12" s="105">
        <v>58.777230782262833</v>
      </c>
      <c r="F12" s="105">
        <v>49.695010007743619</v>
      </c>
      <c r="G12" s="105">
        <v>56.55952299190394</v>
      </c>
      <c r="H12" s="105">
        <v>54.452620658505211</v>
      </c>
      <c r="I12" s="105">
        <v>54.299928798499849</v>
      </c>
      <c r="J12" s="105">
        <v>49.985950547181268</v>
      </c>
      <c r="K12" s="105">
        <v>61.665688385416921</v>
      </c>
    </row>
    <row r="13" spans="2:11" x14ac:dyDescent="0.3">
      <c r="B13" s="104" t="s">
        <v>62</v>
      </c>
      <c r="C13" s="105">
        <v>58.57895870450777</v>
      </c>
      <c r="D13" s="105">
        <v>51.752567574015877</v>
      </c>
      <c r="E13" s="105">
        <v>61.78663182382293</v>
      </c>
      <c r="F13" s="105">
        <v>53.659954511585667</v>
      </c>
      <c r="G13" s="105">
        <v>59.278205169338818</v>
      </c>
      <c r="H13" s="105">
        <v>57.623582834707413</v>
      </c>
      <c r="I13" s="105">
        <v>57.011214980426551</v>
      </c>
      <c r="J13" s="105">
        <v>53.883051111745623</v>
      </c>
      <c r="K13" s="105">
        <v>64.916140050944506</v>
      </c>
    </row>
    <row r="14" spans="2:11" x14ac:dyDescent="0.3">
      <c r="B14" s="104" t="s">
        <v>63</v>
      </c>
      <c r="C14" s="105">
        <v>64.694868761860931</v>
      </c>
      <c r="D14" s="105">
        <v>60.703420426675592</v>
      </c>
      <c r="E14" s="105">
        <v>67.671275627607727</v>
      </c>
      <c r="F14" s="105">
        <v>62.739287688943755</v>
      </c>
      <c r="G14" s="105">
        <v>65.354213522206919</v>
      </c>
      <c r="H14" s="105">
        <v>64.395031531604758</v>
      </c>
      <c r="I14" s="105">
        <v>63.272544948640665</v>
      </c>
      <c r="J14" s="105">
        <v>62.668476030445859</v>
      </c>
      <c r="K14" s="105">
        <v>69.036972899863571</v>
      </c>
    </row>
    <row r="15" spans="2:11" x14ac:dyDescent="0.3">
      <c r="B15" s="104" t="s">
        <v>72</v>
      </c>
      <c r="C15" s="105">
        <v>65.400866347796565</v>
      </c>
      <c r="D15" s="105">
        <v>61.913566802245455</v>
      </c>
      <c r="E15" s="105">
        <v>68.609808891675598</v>
      </c>
      <c r="F15" s="105">
        <v>63.327415378140323</v>
      </c>
      <c r="G15" s="105">
        <v>66.282015066729642</v>
      </c>
      <c r="H15" s="105">
        <v>66.123498221047356</v>
      </c>
      <c r="I15" s="105">
        <v>64.314935736726483</v>
      </c>
      <c r="J15" s="105">
        <v>63.470473943617542</v>
      </c>
      <c r="K15" s="105">
        <v>70.525058446912908</v>
      </c>
    </row>
    <row r="16" spans="2:11" x14ac:dyDescent="0.3">
      <c r="B16" s="104" t="s">
        <v>132</v>
      </c>
      <c r="C16" s="105">
        <v>67.219185902385632</v>
      </c>
      <c r="D16" s="105">
        <v>63.782235054796807</v>
      </c>
      <c r="E16" s="105">
        <v>70.62444869006174</v>
      </c>
      <c r="F16" s="105">
        <v>65.292357374280982</v>
      </c>
      <c r="G16" s="105">
        <v>68.321199305742937</v>
      </c>
      <c r="H16" s="105">
        <v>67.436110753382877</v>
      </c>
      <c r="I16" s="105">
        <v>65.985143083756171</v>
      </c>
      <c r="J16" s="105">
        <v>65.783527699213153</v>
      </c>
      <c r="K16" s="105">
        <v>71.573148503241171</v>
      </c>
    </row>
    <row r="17" spans="3:11" x14ac:dyDescent="0.3">
      <c r="C17" s="83"/>
      <c r="D17" s="83"/>
      <c r="E17" s="83"/>
      <c r="F17" s="83"/>
      <c r="G17" s="83"/>
      <c r="H17" s="83"/>
      <c r="I17" s="83"/>
      <c r="J17" s="83"/>
      <c r="K17" s="83"/>
    </row>
  </sheetData>
  <pageMargins left="0.7" right="0.7" top="0.75" bottom="0.75" header="0.3" footer="0.3"/>
  <pageSetup paperSize="9" scale="68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35"/>
  <sheetViews>
    <sheetView zoomScale="72" zoomScaleNormal="72" workbookViewId="0">
      <selection activeCell="G31" sqref="G31"/>
    </sheetView>
  </sheetViews>
  <sheetFormatPr defaultColWidth="9.109375" defaultRowHeight="14.4" x14ac:dyDescent="0.3"/>
  <cols>
    <col min="1" max="1" width="19.6640625" style="89" customWidth="1"/>
    <col min="2" max="2" width="14.33203125" style="89" customWidth="1"/>
    <col min="3" max="24" width="11.21875" style="89" bestFit="1" customWidth="1"/>
    <col min="25" max="16384" width="9.109375" style="89"/>
  </cols>
  <sheetData>
    <row r="1" spans="1:24" x14ac:dyDescent="0.3">
      <c r="A1" s="106"/>
      <c r="B1" s="127" t="s">
        <v>96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5"/>
    </row>
    <row r="2" spans="1:24" x14ac:dyDescent="0.3">
      <c r="A2" s="106"/>
      <c r="B2" s="104">
        <v>2002</v>
      </c>
      <c r="C2" s="104">
        <v>2003</v>
      </c>
      <c r="D2" s="104">
        <v>2004</v>
      </c>
      <c r="E2" s="104">
        <v>2005</v>
      </c>
      <c r="F2" s="104">
        <v>2006</v>
      </c>
      <c r="G2" s="104">
        <v>2007</v>
      </c>
      <c r="H2" s="104">
        <v>2008</v>
      </c>
      <c r="I2" s="104">
        <v>2009</v>
      </c>
      <c r="J2" s="104">
        <v>2010</v>
      </c>
      <c r="K2" s="104">
        <v>2011</v>
      </c>
      <c r="L2" s="104">
        <v>2012</v>
      </c>
      <c r="M2" s="104">
        <v>2013</v>
      </c>
      <c r="N2" s="104">
        <v>2014</v>
      </c>
      <c r="O2" s="104">
        <v>2015</v>
      </c>
      <c r="P2" s="104">
        <v>2016</v>
      </c>
      <c r="Q2" s="104">
        <v>2017</v>
      </c>
      <c r="R2" s="104">
        <v>2018</v>
      </c>
      <c r="S2" s="104">
        <v>2019</v>
      </c>
      <c r="T2" s="104">
        <v>2020</v>
      </c>
      <c r="U2" s="104">
        <v>2021</v>
      </c>
      <c r="V2" s="104">
        <v>2022</v>
      </c>
      <c r="W2" s="104">
        <v>2023</v>
      </c>
      <c r="X2" s="104">
        <v>2024</v>
      </c>
    </row>
    <row r="3" spans="1:24" x14ac:dyDescent="0.3">
      <c r="A3" s="106" t="s">
        <v>50</v>
      </c>
      <c r="B3" s="105">
        <v>36.871143537107237</v>
      </c>
      <c r="C3" s="105">
        <v>35.882063824802586</v>
      </c>
      <c r="D3" s="105">
        <v>35.033232553970215</v>
      </c>
      <c r="E3" s="105">
        <v>34.354734389080079</v>
      </c>
      <c r="F3" s="105">
        <v>33.819728271374508</v>
      </c>
      <c r="G3" s="105">
        <v>33.327140714954076</v>
      </c>
      <c r="H3" s="105">
        <v>32.93370648063717</v>
      </c>
      <c r="I3" s="105">
        <v>32.590919125164866</v>
      </c>
      <c r="J3" s="105">
        <v>32.275383632929675</v>
      </c>
      <c r="K3" s="105">
        <v>32.059299609690179</v>
      </c>
      <c r="L3" s="105">
        <v>31.897813654518547</v>
      </c>
      <c r="M3" s="105">
        <v>31.910151893461553</v>
      </c>
      <c r="N3" s="105">
        <v>31.959865094787183</v>
      </c>
      <c r="O3" s="105">
        <v>31.991346178350238</v>
      </c>
      <c r="P3" s="105">
        <v>32.034073974276602</v>
      </c>
      <c r="Q3" s="105">
        <v>32.020025022333549</v>
      </c>
      <c r="R3" s="105">
        <v>32.09800632559196</v>
      </c>
      <c r="S3" s="105">
        <v>32.091772813175837</v>
      </c>
      <c r="T3" s="105">
        <v>32.064676482466147</v>
      </c>
      <c r="U3" s="105">
        <v>32.104193162280637</v>
      </c>
      <c r="V3" s="105">
        <v>32.003077695574675</v>
      </c>
      <c r="W3" s="105">
        <v>31.848106641730823</v>
      </c>
      <c r="X3" s="105">
        <v>31.698786938132802</v>
      </c>
    </row>
    <row r="4" spans="1:24" x14ac:dyDescent="0.3">
      <c r="A4" s="106" t="s">
        <v>10</v>
      </c>
      <c r="B4" s="105">
        <v>31.356049379831447</v>
      </c>
      <c r="C4" s="105">
        <v>30.739737442400166</v>
      </c>
      <c r="D4" s="105">
        <v>30.218144037553824</v>
      </c>
      <c r="E4" s="105">
        <v>29.825409092934624</v>
      </c>
      <c r="F4" s="105">
        <v>29.541128322918713</v>
      </c>
      <c r="G4" s="105">
        <v>29.367442879780615</v>
      </c>
      <c r="H4" s="105">
        <v>29.28640634733609</v>
      </c>
      <c r="I4" s="105">
        <v>29.255533611560878</v>
      </c>
      <c r="J4" s="105">
        <v>29.223945038642796</v>
      </c>
      <c r="K4" s="105">
        <v>29.233688484680759</v>
      </c>
      <c r="L4" s="105">
        <v>29.231098932749749</v>
      </c>
      <c r="M4" s="105">
        <v>29.25932581191395</v>
      </c>
      <c r="N4" s="105">
        <v>29.238696868452585</v>
      </c>
      <c r="O4" s="105">
        <v>29.155004471065716</v>
      </c>
      <c r="P4" s="105">
        <v>29.049188598633023</v>
      </c>
      <c r="Q4" s="105">
        <v>28.934906424191905</v>
      </c>
      <c r="R4" s="105">
        <v>28.874471743694119</v>
      </c>
      <c r="S4" s="105">
        <v>28.721208033898403</v>
      </c>
      <c r="T4" s="105">
        <v>28.517791242976504</v>
      </c>
      <c r="U4" s="105">
        <v>28.375618552473998</v>
      </c>
      <c r="V4" s="105">
        <v>28.170634356597667</v>
      </c>
      <c r="W4" s="105">
        <v>27.896324884885139</v>
      </c>
      <c r="X4" s="105">
        <v>27.629477567588868</v>
      </c>
    </row>
    <row r="5" spans="1:24" x14ac:dyDescent="0.3">
      <c r="A5" s="106" t="s">
        <v>11</v>
      </c>
      <c r="B5" s="105">
        <v>24.755447900573376</v>
      </c>
      <c r="C5" s="105">
        <v>24.271772864350176</v>
      </c>
      <c r="D5" s="105">
        <v>23.868216759158901</v>
      </c>
      <c r="E5" s="105">
        <v>23.596426974178357</v>
      </c>
      <c r="F5" s="105">
        <v>23.431217171659636</v>
      </c>
      <c r="G5" s="105">
        <v>23.431646413671153</v>
      </c>
      <c r="H5" s="105">
        <v>23.42837403764787</v>
      </c>
      <c r="I5" s="105">
        <v>23.457032542055863</v>
      </c>
      <c r="J5" s="105">
        <v>23.488579965904343</v>
      </c>
      <c r="K5" s="105">
        <v>23.545811974928245</v>
      </c>
      <c r="L5" s="105">
        <v>23.730756019571551</v>
      </c>
      <c r="M5" s="105">
        <v>23.87511607333413</v>
      </c>
      <c r="N5" s="105">
        <v>23.98272142608365</v>
      </c>
      <c r="O5" s="105">
        <v>24.059242682692009</v>
      </c>
      <c r="P5" s="105">
        <v>24.110281989349485</v>
      </c>
      <c r="Q5" s="105">
        <v>24.126235744108946</v>
      </c>
      <c r="R5" s="105">
        <v>24.131265379330795</v>
      </c>
      <c r="S5" s="105">
        <v>24.05271229998279</v>
      </c>
      <c r="T5" s="105">
        <v>23.929438626950564</v>
      </c>
      <c r="U5" s="105">
        <v>23.852609375345914</v>
      </c>
      <c r="V5" s="105">
        <v>23.695648854609544</v>
      </c>
      <c r="W5" s="105">
        <v>23.421139873685174</v>
      </c>
      <c r="X5" s="105">
        <v>23.138160602183415</v>
      </c>
    </row>
    <row r="6" spans="1:24" x14ac:dyDescent="0.3">
      <c r="A6" s="106" t="s">
        <v>12</v>
      </c>
      <c r="B6" s="105">
        <v>35.537343335857997</v>
      </c>
      <c r="C6" s="105">
        <v>34.780949709745144</v>
      </c>
      <c r="D6" s="105">
        <v>34.125601612967586</v>
      </c>
      <c r="E6" s="105">
        <v>33.592044579739344</v>
      </c>
      <c r="F6" s="105">
        <v>33.153792881846989</v>
      </c>
      <c r="G6" s="105">
        <v>32.781415946102079</v>
      </c>
      <c r="H6" s="105">
        <v>32.492665568392134</v>
      </c>
      <c r="I6" s="105">
        <v>32.25635961714184</v>
      </c>
      <c r="J6" s="105">
        <v>32.035930804673356</v>
      </c>
      <c r="K6" s="105">
        <v>31.885230193223208</v>
      </c>
      <c r="L6" s="105">
        <v>31.772063231154757</v>
      </c>
      <c r="M6" s="105">
        <v>31.70969786202496</v>
      </c>
      <c r="N6" s="105">
        <v>31.615436541305058</v>
      </c>
      <c r="O6" s="105">
        <v>31.478239566965303</v>
      </c>
      <c r="P6" s="105">
        <v>31.343243304139186</v>
      </c>
      <c r="Q6" s="105">
        <v>31.239306199407057</v>
      </c>
      <c r="R6" s="105">
        <v>31.234848379282727</v>
      </c>
      <c r="S6" s="105">
        <v>31.153320224169594</v>
      </c>
      <c r="T6" s="105">
        <v>31.03227742614747</v>
      </c>
      <c r="U6" s="105">
        <v>30.9433203299958</v>
      </c>
      <c r="V6" s="105">
        <v>30.744969435971157</v>
      </c>
      <c r="W6" s="105">
        <v>30.451709253582386</v>
      </c>
      <c r="X6" s="105">
        <v>30.152792217960879</v>
      </c>
    </row>
    <row r="7" spans="1:24" x14ac:dyDescent="0.3">
      <c r="A7" s="106" t="s">
        <v>13</v>
      </c>
      <c r="B7" s="105">
        <v>39.506786565200443</v>
      </c>
      <c r="C7" s="105">
        <v>38.508406752209886</v>
      </c>
      <c r="D7" s="105">
        <v>37.645275272628361</v>
      </c>
      <c r="E7" s="105">
        <v>36.948549742989115</v>
      </c>
      <c r="F7" s="105">
        <v>36.405589964003624</v>
      </c>
      <c r="G7" s="105">
        <v>35.882265615990946</v>
      </c>
      <c r="H7" s="105">
        <v>35.465295433805537</v>
      </c>
      <c r="I7" s="105">
        <v>35.092158570312435</v>
      </c>
      <c r="J7" s="105">
        <v>34.736039678552629</v>
      </c>
      <c r="K7" s="105">
        <v>34.480845513222349</v>
      </c>
      <c r="L7" s="105">
        <v>34.3143010545786</v>
      </c>
      <c r="M7" s="105">
        <v>34.29397416697941</v>
      </c>
      <c r="N7" s="105">
        <v>34.278254319461858</v>
      </c>
      <c r="O7" s="105">
        <v>34.216333858621766</v>
      </c>
      <c r="P7" s="105">
        <v>34.148436999595269</v>
      </c>
      <c r="Q7" s="105">
        <v>34.077833229357317</v>
      </c>
      <c r="R7" s="105">
        <v>34.097909055335464</v>
      </c>
      <c r="S7" s="105">
        <v>34.01538338284918</v>
      </c>
      <c r="T7" s="105">
        <v>33.890000700214415</v>
      </c>
      <c r="U7" s="105">
        <v>33.812790182993893</v>
      </c>
      <c r="V7" s="105">
        <v>33.625472094331982</v>
      </c>
      <c r="W7" s="105">
        <v>33.366000757717188</v>
      </c>
      <c r="X7" s="105">
        <v>33.093759638319902</v>
      </c>
    </row>
    <row r="8" spans="1:24" x14ac:dyDescent="0.3">
      <c r="A8" s="106" t="s">
        <v>14</v>
      </c>
      <c r="B8" s="105">
        <v>36.363964002830208</v>
      </c>
      <c r="C8" s="105">
        <v>35.364284932908667</v>
      </c>
      <c r="D8" s="105">
        <v>34.452457155529672</v>
      </c>
      <c r="E8" s="105">
        <v>33.665450159910229</v>
      </c>
      <c r="F8" s="105">
        <v>32.98347307481793</v>
      </c>
      <c r="G8" s="105">
        <v>32.385663666822893</v>
      </c>
      <c r="H8" s="105">
        <v>31.936465547118726</v>
      </c>
      <c r="I8" s="105">
        <v>31.584002786059038</v>
      </c>
      <c r="J8" s="105">
        <v>31.261982978784079</v>
      </c>
      <c r="K8" s="105">
        <v>30.999937698389051</v>
      </c>
      <c r="L8" s="105">
        <v>30.774865482287865</v>
      </c>
      <c r="M8" s="105">
        <v>30.547007227655985</v>
      </c>
      <c r="N8" s="105">
        <v>30.258102950248954</v>
      </c>
      <c r="O8" s="105">
        <v>29.929407757873143</v>
      </c>
      <c r="P8" s="105">
        <v>29.623666384902879</v>
      </c>
      <c r="Q8" s="105">
        <v>29.377490883137092</v>
      </c>
      <c r="R8" s="105">
        <v>29.261299596583935</v>
      </c>
      <c r="S8" s="105">
        <v>29.095573541130822</v>
      </c>
      <c r="T8" s="105">
        <v>28.8956886354289</v>
      </c>
      <c r="U8" s="105">
        <v>28.734373998814593</v>
      </c>
      <c r="V8" s="105">
        <v>28.489782628764615</v>
      </c>
      <c r="W8" s="105">
        <v>28.15580160769564</v>
      </c>
      <c r="X8" s="105">
        <v>27.817818157692329</v>
      </c>
    </row>
    <row r="9" spans="1:24" x14ac:dyDescent="0.3">
      <c r="A9" s="106" t="s">
        <v>15</v>
      </c>
      <c r="B9" s="105">
        <v>32.686792081018339</v>
      </c>
      <c r="C9" s="105">
        <v>32.05610164755835</v>
      </c>
      <c r="D9" s="105">
        <v>31.542434283127353</v>
      </c>
      <c r="E9" s="105">
        <v>31.175878959840642</v>
      </c>
      <c r="F9" s="105">
        <v>30.929593023412622</v>
      </c>
      <c r="G9" s="105">
        <v>30.698783005172469</v>
      </c>
      <c r="H9" s="105">
        <v>30.551414924933258</v>
      </c>
      <c r="I9" s="105">
        <v>30.451181575678156</v>
      </c>
      <c r="J9" s="105">
        <v>30.352912249787966</v>
      </c>
      <c r="K9" s="105">
        <v>30.301138049293719</v>
      </c>
      <c r="L9" s="105">
        <v>30.232258487640628</v>
      </c>
      <c r="M9" s="105">
        <v>30.222397237840447</v>
      </c>
      <c r="N9" s="105">
        <v>30.196617499247008</v>
      </c>
      <c r="O9" s="105">
        <v>30.139508799749947</v>
      </c>
      <c r="P9" s="105">
        <v>30.07939767082901</v>
      </c>
      <c r="Q9" s="105">
        <v>29.989307267380696</v>
      </c>
      <c r="R9" s="105">
        <v>29.913341588421005</v>
      </c>
      <c r="S9" s="105">
        <v>29.739663037211784</v>
      </c>
      <c r="T9" s="105">
        <v>29.519816803311588</v>
      </c>
      <c r="U9" s="105">
        <v>29.404719366248106</v>
      </c>
      <c r="V9" s="105">
        <v>29.215281807644182</v>
      </c>
      <c r="W9" s="105">
        <v>28.98451861039219</v>
      </c>
      <c r="X9" s="105">
        <v>28.780594136071819</v>
      </c>
    </row>
    <row r="10" spans="1:24" x14ac:dyDescent="0.3">
      <c r="A10" s="106" t="s">
        <v>16</v>
      </c>
      <c r="B10" s="105">
        <v>31.821977674847268</v>
      </c>
      <c r="C10" s="105">
        <v>31.190384619144464</v>
      </c>
      <c r="D10" s="105">
        <v>30.682538325014637</v>
      </c>
      <c r="E10" s="105">
        <v>30.332237115994097</v>
      </c>
      <c r="F10" s="105">
        <v>30.104515000001435</v>
      </c>
      <c r="G10" s="105">
        <v>29.951647474272004</v>
      </c>
      <c r="H10" s="105">
        <v>29.848750080819258</v>
      </c>
      <c r="I10" s="105">
        <v>29.775409065138327</v>
      </c>
      <c r="J10" s="105">
        <v>29.694415835442868</v>
      </c>
      <c r="K10" s="105">
        <v>29.648359029073241</v>
      </c>
      <c r="L10" s="105">
        <v>29.618424891006477</v>
      </c>
      <c r="M10" s="105">
        <v>29.619772688095253</v>
      </c>
      <c r="N10" s="105">
        <v>29.58748739757689</v>
      </c>
      <c r="O10" s="105">
        <v>29.504821011763649</v>
      </c>
      <c r="P10" s="105">
        <v>29.396905325579205</v>
      </c>
      <c r="Q10" s="105">
        <v>29.277332296521603</v>
      </c>
      <c r="R10" s="105">
        <v>29.202223652674814</v>
      </c>
      <c r="S10" s="105">
        <v>29.035079054789204</v>
      </c>
      <c r="T10" s="105">
        <v>28.817267698298863</v>
      </c>
      <c r="U10" s="105">
        <v>28.670454162774345</v>
      </c>
      <c r="V10" s="105">
        <v>28.470584877146571</v>
      </c>
      <c r="W10" s="105">
        <v>28.191811454820581</v>
      </c>
      <c r="X10" s="105">
        <v>27.919053836572182</v>
      </c>
    </row>
    <row r="11" spans="1:24" x14ac:dyDescent="0.3">
      <c r="A11" s="106" t="s">
        <v>51</v>
      </c>
      <c r="B11" s="105">
        <v>27.922010104470839</v>
      </c>
      <c r="C11" s="105">
        <v>27.303506445378101</v>
      </c>
      <c r="D11" s="105">
        <v>26.769094213416817</v>
      </c>
      <c r="E11" s="105">
        <v>26.345990412822651</v>
      </c>
      <c r="F11" s="105">
        <v>26.008767976761142</v>
      </c>
      <c r="G11" s="105">
        <v>25.747373426890285</v>
      </c>
      <c r="H11" s="105">
        <v>25.556976964152817</v>
      </c>
      <c r="I11" s="105">
        <v>25.422906835693748</v>
      </c>
      <c r="J11" s="105">
        <v>25.298628366386783</v>
      </c>
      <c r="K11" s="105">
        <v>25.209949662003638</v>
      </c>
      <c r="L11" s="105">
        <v>25.17665542319628</v>
      </c>
      <c r="M11" s="105">
        <v>25.108684585351188</v>
      </c>
      <c r="N11" s="105">
        <v>24.982147858428839</v>
      </c>
      <c r="O11" s="105">
        <v>24.813028987732014</v>
      </c>
      <c r="P11" s="105">
        <v>24.637024472236195</v>
      </c>
      <c r="Q11" s="105">
        <v>24.474286710971811</v>
      </c>
      <c r="R11" s="105">
        <v>24.361923327146474</v>
      </c>
      <c r="S11" s="105">
        <v>24.182850374429108</v>
      </c>
      <c r="T11" s="105">
        <v>23.961390333893281</v>
      </c>
      <c r="U11" s="105">
        <v>23.789719286041478</v>
      </c>
      <c r="V11" s="105">
        <v>23.560022339603595</v>
      </c>
      <c r="W11" s="105">
        <v>23.230289291125342</v>
      </c>
      <c r="X11" s="105">
        <v>22.895817894510614</v>
      </c>
    </row>
    <row r="12" spans="1:24" x14ac:dyDescent="0.3">
      <c r="A12" s="106" t="s">
        <v>95</v>
      </c>
      <c r="B12" s="105">
        <v>32.730319058560738</v>
      </c>
      <c r="C12" s="105">
        <v>31.938339561724899</v>
      </c>
      <c r="D12" s="105">
        <v>31.255024898488447</v>
      </c>
      <c r="E12" s="105">
        <v>30.712812707179943</v>
      </c>
      <c r="F12" s="105">
        <v>30.286399250890778</v>
      </c>
      <c r="G12" s="105">
        <v>29.949924555459777</v>
      </c>
      <c r="H12" s="105">
        <v>29.687049422106814</v>
      </c>
      <c r="I12" s="105">
        <v>29.474580719125726</v>
      </c>
      <c r="J12" s="105">
        <v>29.275808511190029</v>
      </c>
      <c r="K12" s="105">
        <v>29.136677572557829</v>
      </c>
      <c r="L12" s="105">
        <v>29.067886628427914</v>
      </c>
      <c r="M12" s="105">
        <v>29.040259173397221</v>
      </c>
      <c r="N12" s="105">
        <v>28.987008757630868</v>
      </c>
      <c r="O12" s="105">
        <v>28.89588934257214</v>
      </c>
      <c r="P12" s="105">
        <v>28.798130426089781</v>
      </c>
      <c r="Q12" s="105">
        <v>28.69879772493001</v>
      </c>
      <c r="R12" s="105">
        <v>28.660354014812818</v>
      </c>
      <c r="S12" s="105">
        <v>28.541557192474702</v>
      </c>
      <c r="T12" s="105">
        <v>28.38185500474404</v>
      </c>
      <c r="U12" s="105">
        <v>28.273341070383733</v>
      </c>
      <c r="V12" s="105">
        <v>28.075997184178775</v>
      </c>
      <c r="W12" s="105">
        <v>27.788143049792012</v>
      </c>
      <c r="X12" s="105">
        <v>27.496803029279722</v>
      </c>
    </row>
    <row r="25" spans="2:24" x14ac:dyDescent="0.3"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</row>
    <row r="26" spans="2:24" x14ac:dyDescent="0.3"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</row>
    <row r="27" spans="2:24" x14ac:dyDescent="0.3"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</row>
    <row r="28" spans="2:24" x14ac:dyDescent="0.3"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</row>
    <row r="29" spans="2:24" x14ac:dyDescent="0.3"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</row>
    <row r="30" spans="2:24" x14ac:dyDescent="0.3"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</row>
    <row r="31" spans="2:24" x14ac:dyDescent="0.3"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</row>
    <row r="32" spans="2:24" x14ac:dyDescent="0.3"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</row>
    <row r="33" spans="2:24" x14ac:dyDescent="0.3"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</row>
    <row r="34" spans="2:24" x14ac:dyDescent="0.3"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</row>
    <row r="35" spans="2:24" x14ac:dyDescent="0.3"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</row>
  </sheetData>
  <mergeCells count="1">
    <mergeCell ref="B1:U1"/>
  </mergeCells>
  <pageMargins left="0.7" right="0.7" top="0.75" bottom="0.75" header="0.3" footer="0.3"/>
  <pageSetup paperSize="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35"/>
  <sheetViews>
    <sheetView workbookViewId="0">
      <selection activeCell="B3" sqref="B3:X12"/>
    </sheetView>
  </sheetViews>
  <sheetFormatPr defaultColWidth="9.109375" defaultRowHeight="14.4" x14ac:dyDescent="0.3"/>
  <cols>
    <col min="1" max="1" width="13.33203125" style="57" customWidth="1"/>
    <col min="2" max="2" width="9.109375" style="57" bestFit="1" customWidth="1"/>
    <col min="3" max="20" width="9" style="57" bestFit="1" customWidth="1"/>
    <col min="21" max="16384" width="9.109375" style="57"/>
  </cols>
  <sheetData>
    <row r="1" spans="1:24" ht="21.6" customHeight="1" x14ac:dyDescent="0.3">
      <c r="B1" s="129" t="s">
        <v>94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</row>
    <row r="2" spans="1:24" x14ac:dyDescent="0.3">
      <c r="A2" s="106"/>
      <c r="B2" s="107">
        <v>2002</v>
      </c>
      <c r="C2" s="106">
        <v>2003</v>
      </c>
      <c r="D2" s="106">
        <v>2004</v>
      </c>
      <c r="E2" s="106">
        <v>2005</v>
      </c>
      <c r="F2" s="106">
        <v>2006</v>
      </c>
      <c r="G2" s="106">
        <v>2007</v>
      </c>
      <c r="H2" s="106">
        <v>2008</v>
      </c>
      <c r="I2" s="106">
        <v>2009</v>
      </c>
      <c r="J2" s="106">
        <v>2010</v>
      </c>
      <c r="K2" s="106">
        <v>2011</v>
      </c>
      <c r="L2" s="106">
        <v>2012</v>
      </c>
      <c r="M2" s="106">
        <v>2013</v>
      </c>
      <c r="N2" s="106">
        <v>2014</v>
      </c>
      <c r="O2" s="106">
        <v>2015</v>
      </c>
      <c r="P2" s="106">
        <v>2016</v>
      </c>
      <c r="Q2" s="106">
        <v>2017</v>
      </c>
      <c r="R2" s="106">
        <v>2018</v>
      </c>
      <c r="S2" s="106">
        <v>2019</v>
      </c>
      <c r="T2" s="106">
        <v>2020</v>
      </c>
      <c r="U2" s="106">
        <v>2021</v>
      </c>
      <c r="V2" s="106">
        <v>2022</v>
      </c>
      <c r="W2" s="106">
        <v>2023</v>
      </c>
      <c r="X2" s="106">
        <v>2024</v>
      </c>
    </row>
    <row r="3" spans="1:24" x14ac:dyDescent="0.3">
      <c r="A3" s="106" t="s">
        <v>50</v>
      </c>
      <c r="B3" s="108">
        <v>9.517688242015705</v>
      </c>
      <c r="C3" s="109">
        <v>9.5967118515323424</v>
      </c>
      <c r="D3" s="109">
        <v>9.6496140007892208</v>
      </c>
      <c r="E3" s="109">
        <v>9.6850911589469408</v>
      </c>
      <c r="F3" s="109">
        <v>9.7139162503637468</v>
      </c>
      <c r="G3" s="109">
        <v>9.7862981117772563</v>
      </c>
      <c r="H3" s="109">
        <v>9.88294096726856</v>
      </c>
      <c r="I3" s="109">
        <v>10.002564212904117</v>
      </c>
      <c r="J3" s="109">
        <v>10.15472148685401</v>
      </c>
      <c r="K3" s="109">
        <v>10.334920458294086</v>
      </c>
      <c r="L3" s="109">
        <v>10.497274769908596</v>
      </c>
      <c r="M3" s="109">
        <v>10.652771999656673</v>
      </c>
      <c r="N3" s="109">
        <v>10.81071659516738</v>
      </c>
      <c r="O3" s="109">
        <v>10.961531395753745</v>
      </c>
      <c r="P3" s="109">
        <v>11.108566395693972</v>
      </c>
      <c r="Q3" s="109">
        <v>11.253885338584848</v>
      </c>
      <c r="R3" s="109">
        <v>11.425349067038262</v>
      </c>
      <c r="S3" s="109">
        <v>11.604129311484892</v>
      </c>
      <c r="T3" s="109">
        <v>11.727352080509437</v>
      </c>
      <c r="U3" s="105">
        <v>11.790281107570893</v>
      </c>
      <c r="V3" s="105">
        <v>11.845213988856267</v>
      </c>
      <c r="W3" s="105">
        <v>11.950961960070062</v>
      </c>
      <c r="X3" s="105">
        <v>12.049607714100063</v>
      </c>
    </row>
    <row r="4" spans="1:24" x14ac:dyDescent="0.3">
      <c r="A4" s="106" t="s">
        <v>10</v>
      </c>
      <c r="B4" s="108">
        <v>7.5744746665742717</v>
      </c>
      <c r="C4" s="109">
        <v>7.6689819815062039</v>
      </c>
      <c r="D4" s="109">
        <v>7.7917583995715551</v>
      </c>
      <c r="E4" s="109">
        <v>7.9320173466785269</v>
      </c>
      <c r="F4" s="109">
        <v>8.088734387249124</v>
      </c>
      <c r="G4" s="109">
        <v>8.248229784588446</v>
      </c>
      <c r="H4" s="109">
        <v>8.4041240411916434</v>
      </c>
      <c r="I4" s="109">
        <v>8.5497754182482133</v>
      </c>
      <c r="J4" s="109">
        <v>8.6903896028151628</v>
      </c>
      <c r="K4" s="109">
        <v>8.8165435433933865</v>
      </c>
      <c r="L4" s="109">
        <v>8.9478312940349625</v>
      </c>
      <c r="M4" s="109">
        <v>9.0824177889718261</v>
      </c>
      <c r="N4" s="109">
        <v>9.2309733282647706</v>
      </c>
      <c r="O4" s="109">
        <v>9.3803910936201333</v>
      </c>
      <c r="P4" s="109">
        <v>9.5329898546112091</v>
      </c>
      <c r="Q4" s="109">
        <v>9.6670570302925487</v>
      </c>
      <c r="R4" s="109">
        <v>9.7856682992273658</v>
      </c>
      <c r="S4" s="109">
        <v>9.8863250676496843</v>
      </c>
      <c r="T4" s="109">
        <v>9.9823706579321474</v>
      </c>
      <c r="U4" s="105">
        <v>9.9862576615917291</v>
      </c>
      <c r="V4" s="105">
        <v>10.04883161622544</v>
      </c>
      <c r="W4" s="105">
        <v>10.164342997763923</v>
      </c>
      <c r="X4" s="105">
        <v>10.272575063871228</v>
      </c>
    </row>
    <row r="5" spans="1:24" x14ac:dyDescent="0.3">
      <c r="A5" s="106" t="s">
        <v>11</v>
      </c>
      <c r="B5" s="108">
        <v>6.4126561893627869</v>
      </c>
      <c r="C5" s="109">
        <v>6.4677395041640748</v>
      </c>
      <c r="D5" s="109">
        <v>6.5473845848318053</v>
      </c>
      <c r="E5" s="109">
        <v>6.63772729752122</v>
      </c>
      <c r="F5" s="109">
        <v>6.7344713252380197</v>
      </c>
      <c r="G5" s="109">
        <v>6.8376982089609744</v>
      </c>
      <c r="H5" s="109">
        <v>6.9435843410766767</v>
      </c>
      <c r="I5" s="109">
        <v>7.04854107087613</v>
      </c>
      <c r="J5" s="109">
        <v>7.1587682697516977</v>
      </c>
      <c r="K5" s="109">
        <v>7.2709082592716605</v>
      </c>
      <c r="L5" s="109">
        <v>7.41096611247964</v>
      </c>
      <c r="M5" s="109">
        <v>7.5522148462576491</v>
      </c>
      <c r="N5" s="109">
        <v>7.7075803454529463</v>
      </c>
      <c r="O5" s="109">
        <v>7.870695595946553</v>
      </c>
      <c r="P5" s="109">
        <v>8.0454261228318966</v>
      </c>
      <c r="Q5" s="109">
        <v>8.2436836313081816</v>
      </c>
      <c r="R5" s="109">
        <v>8.4361739896461572</v>
      </c>
      <c r="S5" s="109">
        <v>8.6190583520920114</v>
      </c>
      <c r="T5" s="109">
        <v>8.8305693306248365</v>
      </c>
      <c r="U5" s="105">
        <v>8.9349320813082613</v>
      </c>
      <c r="V5" s="105">
        <v>9.1149795159595968</v>
      </c>
      <c r="W5" s="105">
        <v>9.3402895512522193</v>
      </c>
      <c r="X5" s="105">
        <v>9.5522844933674005</v>
      </c>
    </row>
    <row r="6" spans="1:24" x14ac:dyDescent="0.3">
      <c r="A6" s="106" t="s">
        <v>12</v>
      </c>
      <c r="B6" s="108">
        <v>7.1642990431039957</v>
      </c>
      <c r="C6" s="109">
        <v>7.2103020316056199</v>
      </c>
      <c r="D6" s="109">
        <v>7.2564182518980811</v>
      </c>
      <c r="E6" s="109">
        <v>7.3003979150650782</v>
      </c>
      <c r="F6" s="109">
        <v>7.3426521439581993</v>
      </c>
      <c r="G6" s="109">
        <v>7.420428747505289</v>
      </c>
      <c r="H6" s="109">
        <v>7.5130185089184547</v>
      </c>
      <c r="I6" s="109">
        <v>7.6124636803767087</v>
      </c>
      <c r="J6" s="109">
        <v>7.7179767183343548</v>
      </c>
      <c r="K6" s="109">
        <v>7.8201417973622762</v>
      </c>
      <c r="L6" s="109">
        <v>7.9088004273045298</v>
      </c>
      <c r="M6" s="109">
        <v>7.9833084235827911</v>
      </c>
      <c r="N6" s="109">
        <v>8.0577895793546102</v>
      </c>
      <c r="O6" s="109">
        <v>8.1294001764681845</v>
      </c>
      <c r="P6" s="109">
        <v>8.2045019055049426</v>
      </c>
      <c r="Q6" s="109">
        <v>8.2402576929627749</v>
      </c>
      <c r="R6" s="109">
        <v>8.2845406141274793</v>
      </c>
      <c r="S6" s="109">
        <v>8.3322227986744171</v>
      </c>
      <c r="T6" s="109">
        <v>8.3573109933300334</v>
      </c>
      <c r="U6" s="105">
        <v>8.3398792031729645</v>
      </c>
      <c r="V6" s="105">
        <v>8.3470234967770676</v>
      </c>
      <c r="W6" s="105">
        <v>8.4041622570401184</v>
      </c>
      <c r="X6" s="105">
        <v>8.4547526036013423</v>
      </c>
    </row>
    <row r="7" spans="1:24" x14ac:dyDescent="0.3">
      <c r="A7" s="106" t="s">
        <v>13</v>
      </c>
      <c r="B7" s="108">
        <v>7.904839628830902</v>
      </c>
      <c r="C7" s="109">
        <v>7.9019273349498835</v>
      </c>
      <c r="D7" s="109">
        <v>7.8811760085200788</v>
      </c>
      <c r="E7" s="109">
        <v>7.8442626562009812</v>
      </c>
      <c r="F7" s="109">
        <v>7.7946205289641375</v>
      </c>
      <c r="G7" s="109">
        <v>7.7959784329187167</v>
      </c>
      <c r="H7" s="109">
        <v>7.8225062420301539</v>
      </c>
      <c r="I7" s="109">
        <v>7.8706244542473307</v>
      </c>
      <c r="J7" s="109">
        <v>7.9456025462642383</v>
      </c>
      <c r="K7" s="109">
        <v>8.0396551841303356</v>
      </c>
      <c r="L7" s="109">
        <v>8.1052332567158025</v>
      </c>
      <c r="M7" s="109">
        <v>8.1747396606917064</v>
      </c>
      <c r="N7" s="109">
        <v>8.2545347989148592</v>
      </c>
      <c r="O7" s="109">
        <v>8.3331694060159691</v>
      </c>
      <c r="P7" s="109">
        <v>8.4129752014069421</v>
      </c>
      <c r="Q7" s="109">
        <v>8.477419846780375</v>
      </c>
      <c r="R7" s="109">
        <v>8.5502447703546807</v>
      </c>
      <c r="S7" s="109">
        <v>8.6277551636116829</v>
      </c>
      <c r="T7" s="109">
        <v>8.6757090123229776</v>
      </c>
      <c r="U7" s="105">
        <v>8.6976159771263823</v>
      </c>
      <c r="V7" s="105">
        <v>8.7395521650488011</v>
      </c>
      <c r="W7" s="105">
        <v>8.8440454385614231</v>
      </c>
      <c r="X7" s="105">
        <v>8.9583313979302215</v>
      </c>
    </row>
    <row r="8" spans="1:24" x14ac:dyDescent="0.3">
      <c r="A8" s="106" t="s">
        <v>14</v>
      </c>
      <c r="B8" s="108">
        <v>6.471260098448063</v>
      </c>
      <c r="C8" s="109">
        <v>6.5131427204679513</v>
      </c>
      <c r="D8" s="109">
        <v>6.5453059875502397</v>
      </c>
      <c r="E8" s="109">
        <v>6.5663192681470708</v>
      </c>
      <c r="F8" s="109">
        <v>6.5760001443044933</v>
      </c>
      <c r="G8" s="109">
        <v>6.6332718187433652</v>
      </c>
      <c r="H8" s="109">
        <v>6.7013383086333294</v>
      </c>
      <c r="I8" s="109">
        <v>6.7814273639842924</v>
      </c>
      <c r="J8" s="109">
        <v>6.8838122221072648</v>
      </c>
      <c r="K8" s="109">
        <v>7.0072791255282123</v>
      </c>
      <c r="L8" s="109">
        <v>7.1145650726263288</v>
      </c>
      <c r="M8" s="109">
        <v>7.2314704459574815</v>
      </c>
      <c r="N8" s="109">
        <v>7.3614053683373299</v>
      </c>
      <c r="O8" s="109">
        <v>7.4899248477037688</v>
      </c>
      <c r="P8" s="109">
        <v>7.6164536467413209</v>
      </c>
      <c r="Q8" s="109">
        <v>7.7332763904546979</v>
      </c>
      <c r="R8" s="109">
        <v>7.8418761816251168</v>
      </c>
      <c r="S8" s="109">
        <v>7.9454975900789524</v>
      </c>
      <c r="T8" s="109">
        <v>8.0561177586154233</v>
      </c>
      <c r="U8" s="105">
        <v>8.1131651309853439</v>
      </c>
      <c r="V8" s="105">
        <v>8.1999462033248225</v>
      </c>
      <c r="W8" s="105">
        <v>8.3480871734545357</v>
      </c>
      <c r="X8" s="105">
        <v>8.5050080699587269</v>
      </c>
    </row>
    <row r="9" spans="1:24" x14ac:dyDescent="0.3">
      <c r="A9" s="106" t="s">
        <v>15</v>
      </c>
      <c r="B9" s="108">
        <v>8.3434277331612066</v>
      </c>
      <c r="C9" s="109">
        <v>8.3859389290579287</v>
      </c>
      <c r="D9" s="109">
        <v>8.4557177648255752</v>
      </c>
      <c r="E9" s="109">
        <v>8.5359088744483671</v>
      </c>
      <c r="F9" s="109">
        <v>8.6246170047925368</v>
      </c>
      <c r="G9" s="109">
        <v>8.7314075415698369</v>
      </c>
      <c r="H9" s="109">
        <v>8.8236957618944345</v>
      </c>
      <c r="I9" s="109">
        <v>8.8998461695677165</v>
      </c>
      <c r="J9" s="109">
        <v>8.9719428634106517</v>
      </c>
      <c r="K9" s="109">
        <v>9.0358406480308826</v>
      </c>
      <c r="L9" s="109">
        <v>9.1598644540802407</v>
      </c>
      <c r="M9" s="109">
        <v>9.2845713158087673</v>
      </c>
      <c r="N9" s="109">
        <v>9.4202337177132804</v>
      </c>
      <c r="O9" s="109">
        <v>9.5551032514630325</v>
      </c>
      <c r="P9" s="109">
        <v>9.6939884004924188</v>
      </c>
      <c r="Q9" s="109">
        <v>9.8473381300570892</v>
      </c>
      <c r="R9" s="109">
        <v>9.9770728774653694</v>
      </c>
      <c r="S9" s="109">
        <v>10.078511439463661</v>
      </c>
      <c r="T9" s="109">
        <v>10.204685546870577</v>
      </c>
      <c r="U9" s="105">
        <v>10.196362341340176</v>
      </c>
      <c r="V9" s="105">
        <v>10.252194779959954</v>
      </c>
      <c r="W9" s="105">
        <v>10.35462759151606</v>
      </c>
      <c r="X9" s="105">
        <v>10.446580464322263</v>
      </c>
    </row>
    <row r="10" spans="1:24" x14ac:dyDescent="0.3">
      <c r="A10" s="106" t="s">
        <v>16</v>
      </c>
      <c r="B10" s="108">
        <v>7.7904501432013706</v>
      </c>
      <c r="C10" s="109">
        <v>7.819950166031159</v>
      </c>
      <c r="D10" s="109">
        <v>7.8710535402296182</v>
      </c>
      <c r="E10" s="109">
        <v>7.9231158748635941</v>
      </c>
      <c r="F10" s="109">
        <v>7.9710966574402509</v>
      </c>
      <c r="G10" s="109">
        <v>7.9792937500723786</v>
      </c>
      <c r="H10" s="109">
        <v>7.9763976368905585</v>
      </c>
      <c r="I10" s="109">
        <v>7.9660506395136625</v>
      </c>
      <c r="J10" s="109">
        <v>7.9640488734437049</v>
      </c>
      <c r="K10" s="109">
        <v>7.9687525530284882</v>
      </c>
      <c r="L10" s="109">
        <v>8.0060113991774671</v>
      </c>
      <c r="M10" s="109">
        <v>8.0579124166960536</v>
      </c>
      <c r="N10" s="109">
        <v>8.1365977154698346</v>
      </c>
      <c r="O10" s="109">
        <v>8.2354129358323931</v>
      </c>
      <c r="P10" s="109">
        <v>8.3588892892111346</v>
      </c>
      <c r="Q10" s="109">
        <v>8.4753560207083449</v>
      </c>
      <c r="R10" s="109">
        <v>8.5813681858009669</v>
      </c>
      <c r="S10" s="109">
        <v>8.6740261094487785</v>
      </c>
      <c r="T10" s="109">
        <v>8.7988027420216923</v>
      </c>
      <c r="U10" s="105">
        <v>8.8120823937275041</v>
      </c>
      <c r="V10" s="105">
        <v>8.8887495743619738</v>
      </c>
      <c r="W10" s="105">
        <v>9.0151314765734423</v>
      </c>
      <c r="X10" s="105">
        <v>9.1357421038192985</v>
      </c>
    </row>
    <row r="11" spans="1:24" x14ac:dyDescent="0.3">
      <c r="A11" s="106" t="s">
        <v>51</v>
      </c>
      <c r="B11" s="108">
        <v>8.0730833575386054</v>
      </c>
      <c r="C11" s="109">
        <v>8.0691024956857902</v>
      </c>
      <c r="D11" s="109">
        <v>8.0957321310064732</v>
      </c>
      <c r="E11" s="109">
        <v>8.1424012082439621</v>
      </c>
      <c r="F11" s="109">
        <v>8.2075882768748212</v>
      </c>
      <c r="G11" s="109">
        <v>8.2888805621476624</v>
      </c>
      <c r="H11" s="109">
        <v>8.378515295553294</v>
      </c>
      <c r="I11" s="109">
        <v>8.4702777155372857</v>
      </c>
      <c r="J11" s="109">
        <v>8.5678956326304601</v>
      </c>
      <c r="K11" s="109">
        <v>8.6665784935828256</v>
      </c>
      <c r="L11" s="109">
        <v>8.7999952447804315</v>
      </c>
      <c r="M11" s="109">
        <v>8.9350399760828729</v>
      </c>
      <c r="N11" s="109">
        <v>9.0901456389072912</v>
      </c>
      <c r="O11" s="109">
        <v>9.2632440172658708</v>
      </c>
      <c r="P11" s="109">
        <v>9.4607674700487152</v>
      </c>
      <c r="Q11" s="109">
        <v>9.7047395263824594</v>
      </c>
      <c r="R11" s="109">
        <v>9.9528885840778205</v>
      </c>
      <c r="S11" s="109">
        <v>10.200855371447959</v>
      </c>
      <c r="T11" s="109">
        <v>10.481417640021451</v>
      </c>
      <c r="U11" s="105">
        <v>10.656037576862838</v>
      </c>
      <c r="V11" s="105">
        <v>10.886150197013739</v>
      </c>
      <c r="W11" s="105">
        <v>11.172387792006029</v>
      </c>
      <c r="X11" s="105">
        <v>11.448439245243188</v>
      </c>
    </row>
    <row r="12" spans="1:24" x14ac:dyDescent="0.3">
      <c r="A12" s="106" t="s">
        <v>95</v>
      </c>
      <c r="B12" s="109">
        <v>7.5771746124851544</v>
      </c>
      <c r="C12" s="109">
        <v>7.6135332318693392</v>
      </c>
      <c r="D12" s="109">
        <v>7.6555534273446799</v>
      </c>
      <c r="E12" s="109">
        <v>7.6980619687524774</v>
      </c>
      <c r="F12" s="109">
        <v>7.7416498304994015</v>
      </c>
      <c r="G12" s="109">
        <v>7.8095710180917699</v>
      </c>
      <c r="H12" s="109">
        <v>7.8876123360777592</v>
      </c>
      <c r="I12" s="109">
        <v>7.9718737067237173</v>
      </c>
      <c r="J12" s="109">
        <v>8.0681086934543682</v>
      </c>
      <c r="K12" s="109">
        <v>8.1707756001020204</v>
      </c>
      <c r="L12" s="109">
        <v>8.2789848484020503</v>
      </c>
      <c r="M12" s="109">
        <v>8.3864854988043778</v>
      </c>
      <c r="N12" s="109">
        <v>8.504974385909934</v>
      </c>
      <c r="O12" s="109">
        <v>8.6272927046746428</v>
      </c>
      <c r="P12" s="109">
        <v>8.7575845547925919</v>
      </c>
      <c r="Q12" s="109">
        <v>8.8884204762435282</v>
      </c>
      <c r="R12" s="109">
        <v>9.0219545330600255</v>
      </c>
      <c r="S12" s="109">
        <v>9.1527871204774414</v>
      </c>
      <c r="T12" s="109">
        <v>9.2837533362490934</v>
      </c>
      <c r="U12" s="105">
        <v>9.3389841570981158</v>
      </c>
      <c r="V12" s="105">
        <v>9.4368898657425948</v>
      </c>
      <c r="W12" s="105">
        <v>9.5872636117711139</v>
      </c>
      <c r="X12" s="105">
        <v>9.7322003029584412</v>
      </c>
    </row>
    <row r="13" spans="1:24" x14ac:dyDescent="0.3">
      <c r="T13" s="86"/>
      <c r="U13" s="83"/>
    </row>
    <row r="14" spans="1:24" x14ac:dyDescent="0.3"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</row>
    <row r="15" spans="1:24" x14ac:dyDescent="0.3"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</row>
    <row r="16" spans="1:24" x14ac:dyDescent="0.3"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</row>
    <row r="17" spans="2:24" x14ac:dyDescent="0.3"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</row>
    <row r="18" spans="2:24" x14ac:dyDescent="0.3"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</row>
    <row r="19" spans="2:24" x14ac:dyDescent="0.3"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</row>
    <row r="20" spans="2:24" x14ac:dyDescent="0.3"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</row>
    <row r="21" spans="2:24" x14ac:dyDescent="0.3"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</row>
    <row r="22" spans="2:24" x14ac:dyDescent="0.3"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</row>
    <row r="23" spans="2:24" x14ac:dyDescent="0.3"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</row>
    <row r="25" spans="2:24" x14ac:dyDescent="0.3"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</row>
    <row r="26" spans="2:24" x14ac:dyDescent="0.3"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</row>
    <row r="27" spans="2:24" x14ac:dyDescent="0.3"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</row>
    <row r="28" spans="2:24" x14ac:dyDescent="0.3"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</row>
    <row r="29" spans="2:24" x14ac:dyDescent="0.3"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</row>
    <row r="30" spans="2:24" x14ac:dyDescent="0.3"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</row>
    <row r="31" spans="2:24" x14ac:dyDescent="0.3"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</row>
    <row r="32" spans="2:24" x14ac:dyDescent="0.3"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</row>
    <row r="33" spans="2:24" x14ac:dyDescent="0.3"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</row>
    <row r="34" spans="2:24" x14ac:dyDescent="0.3"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</row>
    <row r="35" spans="2:24" x14ac:dyDescent="0.3"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</row>
  </sheetData>
  <mergeCells count="1">
    <mergeCell ref="B1:U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T13"/>
  <sheetViews>
    <sheetView workbookViewId="0">
      <selection activeCell="K23" sqref="K23"/>
    </sheetView>
  </sheetViews>
  <sheetFormatPr defaultColWidth="9.109375" defaultRowHeight="14.4" x14ac:dyDescent="0.3"/>
  <cols>
    <col min="1" max="16384" width="9.109375" style="89"/>
  </cols>
  <sheetData>
    <row r="1" spans="1:46" x14ac:dyDescent="0.3">
      <c r="B1" s="89" t="s">
        <v>129</v>
      </c>
      <c r="D1" s="89" t="s">
        <v>41</v>
      </c>
      <c r="F1" s="89" t="s">
        <v>42</v>
      </c>
      <c r="H1" s="89" t="s">
        <v>58</v>
      </c>
      <c r="J1" s="89" t="s">
        <v>43</v>
      </c>
      <c r="L1" s="89" t="s">
        <v>44</v>
      </c>
      <c r="N1" s="89" t="s">
        <v>45</v>
      </c>
      <c r="P1" s="89" t="s">
        <v>46</v>
      </c>
      <c r="R1" s="89" t="s">
        <v>47</v>
      </c>
      <c r="T1" s="89" t="s">
        <v>48</v>
      </c>
    </row>
    <row r="2" spans="1:46" x14ac:dyDescent="0.3">
      <c r="B2" s="89" t="s">
        <v>21</v>
      </c>
      <c r="C2" s="89" t="s">
        <v>22</v>
      </c>
      <c r="D2" s="89" t="s">
        <v>21</v>
      </c>
      <c r="E2" s="89" t="s">
        <v>22</v>
      </c>
      <c r="F2" s="89" t="s">
        <v>21</v>
      </c>
      <c r="G2" s="89" t="s">
        <v>22</v>
      </c>
      <c r="H2" s="89" t="s">
        <v>21</v>
      </c>
      <c r="I2" s="89" t="s">
        <v>22</v>
      </c>
      <c r="J2" s="89" t="s">
        <v>21</v>
      </c>
      <c r="K2" s="89" t="s">
        <v>22</v>
      </c>
      <c r="L2" s="89" t="s">
        <v>21</v>
      </c>
      <c r="M2" s="89" t="s">
        <v>22</v>
      </c>
      <c r="N2" s="89" t="s">
        <v>21</v>
      </c>
      <c r="O2" s="89" t="s">
        <v>22</v>
      </c>
      <c r="P2" s="89" t="s">
        <v>21</v>
      </c>
      <c r="Q2" s="89" t="s">
        <v>22</v>
      </c>
      <c r="R2" s="89" t="s">
        <v>21</v>
      </c>
      <c r="S2" s="89" t="s">
        <v>22</v>
      </c>
      <c r="T2" s="89" t="s">
        <v>21</v>
      </c>
      <c r="U2" s="89" t="s">
        <v>22</v>
      </c>
    </row>
    <row r="3" spans="1:46" x14ac:dyDescent="0.3">
      <c r="A3" s="89" t="s">
        <v>127</v>
      </c>
      <c r="B3" s="92">
        <v>8761298</v>
      </c>
      <c r="C3" s="92">
        <v>8706169.0000000019</v>
      </c>
      <c r="D3" s="92">
        <v>874433.77267320047</v>
      </c>
      <c r="E3" s="92">
        <v>956693.20247656514</v>
      </c>
      <c r="F3" s="92">
        <v>406349.87076103716</v>
      </c>
      <c r="G3" s="92">
        <v>434745.52999619546</v>
      </c>
      <c r="H3" s="92">
        <v>2306357.8364204047</v>
      </c>
      <c r="I3" s="92">
        <v>2213975.6536832568</v>
      </c>
      <c r="J3" s="92">
        <v>1743185.300379751</v>
      </c>
      <c r="K3" s="92">
        <v>1793552.8798021721</v>
      </c>
      <c r="L3" s="92">
        <v>850294.9431879794</v>
      </c>
      <c r="M3" s="92">
        <v>847504.55861603585</v>
      </c>
      <c r="N3" s="92">
        <v>729403.03245160379</v>
      </c>
      <c r="O3" s="92">
        <v>717282.9345523701</v>
      </c>
      <c r="P3" s="92">
        <v>190197.58530879536</v>
      </c>
      <c r="Q3" s="92">
        <v>182682.65603212887</v>
      </c>
      <c r="R3" s="92">
        <v>601952.98581413808</v>
      </c>
      <c r="S3" s="92">
        <v>552990.38323535235</v>
      </c>
      <c r="T3" s="92">
        <v>1059122.6730030903</v>
      </c>
      <c r="U3" s="92">
        <v>1006741.2016059236</v>
      </c>
      <c r="X3" s="92"/>
      <c r="AA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</row>
    <row r="4" spans="1:46" x14ac:dyDescent="0.3">
      <c r="A4" s="89" t="s">
        <v>128</v>
      </c>
      <c r="B4" s="92">
        <v>6729657.9999999991</v>
      </c>
      <c r="C4" s="92">
        <v>6752958</v>
      </c>
      <c r="D4" s="92">
        <v>579714.34084733995</v>
      </c>
      <c r="E4" s="92">
        <v>654030.80329464236</v>
      </c>
      <c r="F4" s="92">
        <v>291122.25898596598</v>
      </c>
      <c r="G4" s="92">
        <v>325598.81884023407</v>
      </c>
      <c r="H4" s="92">
        <v>2058345.484056558</v>
      </c>
      <c r="I4" s="92">
        <v>1967171.1275582011</v>
      </c>
      <c r="J4" s="92">
        <v>1159800.7864405429</v>
      </c>
      <c r="K4" s="92">
        <v>1258233.3613017474</v>
      </c>
      <c r="L4" s="92">
        <v>564191.39461675088</v>
      </c>
      <c r="M4" s="92">
        <v>595454.17336597655</v>
      </c>
      <c r="N4" s="92">
        <v>564316.56090546888</v>
      </c>
      <c r="O4" s="92">
        <v>532998.04098575842</v>
      </c>
      <c r="P4" s="92">
        <v>142554.44052741729</v>
      </c>
      <c r="Q4" s="92">
        <v>131592.46697586664</v>
      </c>
      <c r="R4" s="92">
        <v>472076.83963228436</v>
      </c>
      <c r="S4" s="92">
        <v>415397.87576667219</v>
      </c>
      <c r="T4" s="92">
        <v>897535.8939876717</v>
      </c>
      <c r="U4" s="92">
        <v>872481.33191090112</v>
      </c>
      <c r="X4" s="92"/>
      <c r="AA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</row>
    <row r="5" spans="1:46" x14ac:dyDescent="0.3">
      <c r="A5" s="89" t="s">
        <v>134</v>
      </c>
      <c r="B5" s="92">
        <v>3318015.9999999995</v>
      </c>
      <c r="C5" s="92">
        <v>3902263.0000000005</v>
      </c>
      <c r="D5" s="92">
        <v>313575.98254458362</v>
      </c>
      <c r="E5" s="92">
        <v>465319.08709684375</v>
      </c>
      <c r="F5" s="92">
        <v>155250.4786773395</v>
      </c>
      <c r="G5" s="92">
        <v>204527.52779253837</v>
      </c>
      <c r="H5" s="92">
        <v>1020049.0336233095</v>
      </c>
      <c r="I5" s="92">
        <v>967239.8345320262</v>
      </c>
      <c r="J5" s="92">
        <v>507541.99711942207</v>
      </c>
      <c r="K5" s="92">
        <v>712357.59446652769</v>
      </c>
      <c r="L5" s="92">
        <v>254029.17406537573</v>
      </c>
      <c r="M5" s="92">
        <v>378919.34968679282</v>
      </c>
      <c r="N5" s="92">
        <v>246476.7937482897</v>
      </c>
      <c r="O5" s="92">
        <v>296476.67613770044</v>
      </c>
      <c r="P5" s="92">
        <v>73355.102957677096</v>
      </c>
      <c r="Q5" s="92">
        <v>82735.864912378369</v>
      </c>
      <c r="R5" s="92">
        <v>240712.62731758371</v>
      </c>
      <c r="S5" s="92">
        <v>239847.4541406919</v>
      </c>
      <c r="T5" s="92">
        <v>507024.80994641891</v>
      </c>
      <c r="U5" s="92">
        <v>554839.61123450042</v>
      </c>
    </row>
    <row r="6" spans="1:46" x14ac:dyDescent="0.3">
      <c r="A6" s="89" t="s">
        <v>135</v>
      </c>
      <c r="B6" s="92">
        <v>1599740.9999999998</v>
      </c>
      <c r="C6" s="92">
        <v>2532385</v>
      </c>
      <c r="D6" s="92">
        <v>220603.72483770418</v>
      </c>
      <c r="E6" s="92">
        <v>407925.96886367741</v>
      </c>
      <c r="F6" s="92">
        <v>75870.379434075177</v>
      </c>
      <c r="G6" s="92">
        <v>135426.8499075888</v>
      </c>
      <c r="H6" s="92">
        <v>446030.49411513895</v>
      </c>
      <c r="I6" s="92">
        <v>542885.0147965668</v>
      </c>
      <c r="J6" s="92">
        <v>243201.57851052223</v>
      </c>
      <c r="K6" s="92">
        <v>455997.21583182283</v>
      </c>
      <c r="L6" s="92">
        <v>120159.62088420312</v>
      </c>
      <c r="M6" s="92">
        <v>278139.41863294912</v>
      </c>
      <c r="N6" s="92">
        <v>111974.46001561986</v>
      </c>
      <c r="O6" s="92">
        <v>173679.42824502676</v>
      </c>
      <c r="P6" s="92">
        <v>37666.430710017688</v>
      </c>
      <c r="Q6" s="92">
        <v>62529.319286983889</v>
      </c>
      <c r="R6" s="92">
        <v>97386.682726575353</v>
      </c>
      <c r="S6" s="92">
        <v>150293.24731807061</v>
      </c>
      <c r="T6" s="92">
        <v>246847.62876614332</v>
      </c>
      <c r="U6" s="92">
        <v>325508.53711731359</v>
      </c>
    </row>
    <row r="7" spans="1:46" x14ac:dyDescent="0.3">
      <c r="D7" s="92"/>
      <c r="E7" s="92"/>
    </row>
    <row r="8" spans="1:46" x14ac:dyDescent="0.3">
      <c r="B8" s="92"/>
      <c r="C8" s="92"/>
    </row>
    <row r="9" spans="1:46" x14ac:dyDescent="0.3"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</row>
    <row r="10" spans="1:46" x14ac:dyDescent="0.3"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</row>
    <row r="11" spans="1:46" x14ac:dyDescent="0.3"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</row>
    <row r="12" spans="1:46" x14ac:dyDescent="0.3"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</row>
    <row r="13" spans="1:46" x14ac:dyDescent="0.3"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workbookViewId="0">
      <selection activeCell="B3" sqref="B3:D25"/>
    </sheetView>
  </sheetViews>
  <sheetFormatPr defaultRowHeight="14.4" x14ac:dyDescent="0.3"/>
  <cols>
    <col min="3" max="3" width="13.5546875" customWidth="1"/>
    <col min="4" max="4" width="11.33203125" customWidth="1"/>
  </cols>
  <sheetData>
    <row r="1" spans="1:8" ht="33" customHeight="1" x14ac:dyDescent="0.3">
      <c r="A1" s="8" t="s">
        <v>17</v>
      </c>
      <c r="B1" s="8" t="s">
        <v>52</v>
      </c>
      <c r="C1" s="123" t="s">
        <v>138</v>
      </c>
      <c r="D1" s="123"/>
    </row>
    <row r="2" spans="1:8" x14ac:dyDescent="0.3">
      <c r="A2" s="8"/>
      <c r="B2" s="8"/>
      <c r="C2" s="8" t="s">
        <v>21</v>
      </c>
      <c r="D2" s="8" t="s">
        <v>22</v>
      </c>
    </row>
    <row r="3" spans="1:8" x14ac:dyDescent="0.3">
      <c r="A3" s="8">
        <v>2002</v>
      </c>
      <c r="B3" s="9">
        <v>2.5499999999999998</v>
      </c>
      <c r="C3" s="11">
        <v>60.80584497969312</v>
      </c>
      <c r="D3" s="11">
        <v>67.300492381925707</v>
      </c>
      <c r="G3" s="15"/>
      <c r="H3" s="15"/>
    </row>
    <row r="4" spans="1:8" x14ac:dyDescent="0.3">
      <c r="A4" s="8">
        <v>2003</v>
      </c>
      <c r="B4" s="9">
        <v>2.48</v>
      </c>
      <c r="C4" s="11">
        <v>60.745385596241235</v>
      </c>
      <c r="D4" s="11">
        <v>68.364206580833965</v>
      </c>
      <c r="G4" s="15"/>
      <c r="H4" s="15"/>
    </row>
    <row r="5" spans="1:8" x14ac:dyDescent="0.3">
      <c r="A5" s="8">
        <v>2004</v>
      </c>
      <c r="B5" s="9">
        <v>2.62</v>
      </c>
      <c r="C5" s="11">
        <v>60.745993149763457</v>
      </c>
      <c r="D5" s="11">
        <v>68.536889585300969</v>
      </c>
      <c r="G5" s="15"/>
      <c r="H5" s="15"/>
    </row>
    <row r="6" spans="1:8" x14ac:dyDescent="0.3">
      <c r="A6" s="8">
        <v>2005</v>
      </c>
      <c r="B6" s="9">
        <v>2.74</v>
      </c>
      <c r="C6" s="11">
        <v>60.747609846720799</v>
      </c>
      <c r="D6" s="11">
        <v>68.559049593724836</v>
      </c>
      <c r="G6" s="15"/>
      <c r="H6" s="15"/>
    </row>
    <row r="7" spans="1:8" x14ac:dyDescent="0.3">
      <c r="A7" s="8">
        <v>2006</v>
      </c>
      <c r="B7" s="9">
        <v>2.77</v>
      </c>
      <c r="C7" s="11">
        <v>60.753334462025094</v>
      </c>
      <c r="D7" s="11">
        <v>68.739999999999995</v>
      </c>
      <c r="G7" s="15"/>
      <c r="H7" s="15"/>
    </row>
    <row r="8" spans="1:8" x14ac:dyDescent="0.3">
      <c r="A8" s="8">
        <v>2007</v>
      </c>
      <c r="B8" s="9">
        <v>2.77</v>
      </c>
      <c r="C8" s="11">
        <v>60.79133485063879</v>
      </c>
      <c r="D8" s="11">
        <v>68.716924950337955</v>
      </c>
      <c r="G8" s="15"/>
      <c r="H8" s="15"/>
    </row>
    <row r="9" spans="1:8" x14ac:dyDescent="0.3">
      <c r="A9" s="8">
        <v>2008</v>
      </c>
      <c r="B9" s="9">
        <v>2.78</v>
      </c>
      <c r="C9" s="11">
        <v>60.852424486156202</v>
      </c>
      <c r="D9" s="11">
        <v>68.746247353060866</v>
      </c>
      <c r="G9" s="15"/>
      <c r="H9" s="15"/>
    </row>
    <row r="10" spans="1:8" x14ac:dyDescent="0.3">
      <c r="A10" s="8">
        <v>2009</v>
      </c>
      <c r="B10" s="9">
        <v>2.74</v>
      </c>
      <c r="C10" s="11">
        <v>60.853876716201462</v>
      </c>
      <c r="D10" s="11">
        <v>68.724669431873266</v>
      </c>
      <c r="G10" s="15"/>
      <c r="H10" s="15"/>
    </row>
    <row r="11" spans="1:8" x14ac:dyDescent="0.3">
      <c r="A11" s="8">
        <v>2010</v>
      </c>
      <c r="B11" s="9">
        <v>2.65</v>
      </c>
      <c r="C11" s="11">
        <v>60.894206118276081</v>
      </c>
      <c r="D11" s="11">
        <v>69.802853266038483</v>
      </c>
      <c r="G11" s="15"/>
      <c r="H11" s="15"/>
    </row>
    <row r="12" spans="1:8" x14ac:dyDescent="0.3">
      <c r="A12" s="8">
        <v>2011</v>
      </c>
      <c r="B12" s="9">
        <v>2.64</v>
      </c>
      <c r="C12" s="11">
        <v>62.49877714915511</v>
      </c>
      <c r="D12" s="11">
        <v>69.824361669102942</v>
      </c>
      <c r="G12" s="15"/>
      <c r="H12" s="15"/>
    </row>
    <row r="13" spans="1:8" x14ac:dyDescent="0.3">
      <c r="A13" s="8">
        <v>2012</v>
      </c>
      <c r="B13" s="9">
        <v>2.61</v>
      </c>
      <c r="C13" s="11">
        <v>63.283480034908422</v>
      </c>
      <c r="D13" s="11">
        <v>69.895273671343901</v>
      </c>
      <c r="G13" s="15"/>
      <c r="H13" s="15"/>
    </row>
    <row r="14" spans="1:8" x14ac:dyDescent="0.3">
      <c r="A14" s="8">
        <v>2013</v>
      </c>
      <c r="B14" s="9">
        <v>2.56</v>
      </c>
      <c r="C14" s="11">
        <v>63.489268404873755</v>
      </c>
      <c r="D14" s="11">
        <v>69.922102613217405</v>
      </c>
      <c r="G14" s="15"/>
      <c r="H14" s="15"/>
    </row>
    <row r="15" spans="1:8" x14ac:dyDescent="0.3">
      <c r="A15" s="8">
        <v>2014</v>
      </c>
      <c r="B15" s="9">
        <v>2.52</v>
      </c>
      <c r="C15" s="11">
        <v>63.601993925322297</v>
      </c>
      <c r="D15" s="11">
        <v>69.963067186933131</v>
      </c>
      <c r="G15" s="15"/>
      <c r="H15" s="15"/>
    </row>
    <row r="16" spans="1:8" x14ac:dyDescent="0.3">
      <c r="A16" s="8">
        <v>2015</v>
      </c>
      <c r="B16" s="9">
        <v>2.4500000000000002</v>
      </c>
      <c r="C16" s="11">
        <v>63.719811436602882</v>
      </c>
      <c r="D16" s="11">
        <v>70.073280300829452</v>
      </c>
      <c r="G16" s="15"/>
      <c r="H16" s="15"/>
    </row>
    <row r="17" spans="1:8" x14ac:dyDescent="0.3">
      <c r="A17" s="8">
        <v>2016</v>
      </c>
      <c r="B17" s="25">
        <v>2.33</v>
      </c>
      <c r="C17" s="11">
        <v>63.748163537771084</v>
      </c>
      <c r="D17" s="11">
        <v>70.346955957975055</v>
      </c>
      <c r="G17" s="15"/>
      <c r="H17" s="15"/>
    </row>
    <row r="18" spans="1:8" x14ac:dyDescent="0.3">
      <c r="A18" s="21">
        <v>2017</v>
      </c>
      <c r="B18" s="36">
        <v>2.2799999999999998</v>
      </c>
      <c r="C18" s="11">
        <v>63.871032282541918</v>
      </c>
      <c r="D18" s="11">
        <v>70.50155390393509</v>
      </c>
      <c r="G18" s="15"/>
      <c r="H18" s="15"/>
    </row>
    <row r="19" spans="1:8" x14ac:dyDescent="0.3">
      <c r="A19" s="8">
        <v>2018</v>
      </c>
      <c r="B19" s="36">
        <v>2.34</v>
      </c>
      <c r="C19" s="11">
        <v>64.330197275387448</v>
      </c>
      <c r="D19" s="11">
        <v>70.339080772280354</v>
      </c>
      <c r="G19" s="15"/>
      <c r="H19" s="15"/>
    </row>
    <row r="20" spans="1:8" x14ac:dyDescent="0.3">
      <c r="A20" s="8">
        <v>2019</v>
      </c>
      <c r="B20" s="37">
        <v>2.38</v>
      </c>
      <c r="C20" s="11">
        <v>64.512504544559818</v>
      </c>
      <c r="D20" s="11">
        <v>70.359524452546225</v>
      </c>
      <c r="G20" s="15"/>
      <c r="H20" s="15"/>
    </row>
    <row r="21" spans="1:8" x14ac:dyDescent="0.3">
      <c r="A21" s="8">
        <v>2020</v>
      </c>
      <c r="B21" s="42">
        <v>2.42</v>
      </c>
      <c r="C21" s="11">
        <v>64.665202237843587</v>
      </c>
      <c r="D21" s="11">
        <v>71.026605297151249</v>
      </c>
      <c r="G21" s="15"/>
      <c r="H21" s="15"/>
    </row>
    <row r="22" spans="1:8" x14ac:dyDescent="0.3">
      <c r="A22" s="8">
        <v>2021</v>
      </c>
      <c r="B22" s="42">
        <v>2.42</v>
      </c>
      <c r="C22" s="11">
        <v>64.782530414556661</v>
      </c>
      <c r="D22" s="11">
        <v>71.026605297151249</v>
      </c>
    </row>
    <row r="23" spans="1:8" x14ac:dyDescent="0.3">
      <c r="A23" s="8">
        <v>2022</v>
      </c>
      <c r="B23" s="17">
        <v>2.42</v>
      </c>
      <c r="C23" s="11">
        <v>64.806878932589399</v>
      </c>
      <c r="D23" s="11">
        <v>71.170709513029593</v>
      </c>
    </row>
    <row r="24" spans="1:8" x14ac:dyDescent="0.3">
      <c r="A24" s="8">
        <v>2023</v>
      </c>
      <c r="B24" s="42">
        <v>2.42</v>
      </c>
      <c r="C24" s="11">
        <v>64.739165658494329</v>
      </c>
      <c r="D24" s="11">
        <v>71.16254239445982</v>
      </c>
    </row>
    <row r="25" spans="1:8" x14ac:dyDescent="0.3">
      <c r="A25" s="8">
        <v>2024</v>
      </c>
      <c r="B25" s="42">
        <v>2.41</v>
      </c>
      <c r="C25" s="11">
        <v>65.083024839604718</v>
      </c>
      <c r="D25" s="11">
        <v>71.230267419074821</v>
      </c>
    </row>
  </sheetData>
  <mergeCells count="1">
    <mergeCell ref="C1:D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14"/>
  <sheetViews>
    <sheetView workbookViewId="0">
      <selection activeCell="C4" sqref="C4:D13"/>
    </sheetView>
  </sheetViews>
  <sheetFormatPr defaultRowHeight="14.4" x14ac:dyDescent="0.3"/>
  <cols>
    <col min="1" max="1" width="8.88671875" style="57"/>
    <col min="2" max="2" width="15.33203125" style="57" customWidth="1"/>
    <col min="3" max="3" width="17.5546875" style="57" customWidth="1"/>
    <col min="4" max="4" width="11.5546875" style="57" bestFit="1" customWidth="1"/>
    <col min="5" max="16384" width="8.88671875" style="57"/>
  </cols>
  <sheetData>
    <row r="2" spans="2:7" ht="15" thickBot="1" x14ac:dyDescent="0.35"/>
    <row r="3" spans="2:7" ht="24.6" thickBot="1" x14ac:dyDescent="0.35">
      <c r="B3" s="110"/>
      <c r="C3" s="111" t="s">
        <v>49</v>
      </c>
      <c r="D3" s="112" t="s">
        <v>20</v>
      </c>
    </row>
    <row r="4" spans="2:7" ht="15" thickBot="1" x14ac:dyDescent="0.35">
      <c r="B4" s="113" t="s">
        <v>50</v>
      </c>
      <c r="C4" s="114">
        <v>7176230.0468721706</v>
      </c>
      <c r="D4" s="115">
        <v>11.387966515361219</v>
      </c>
      <c r="F4" s="87"/>
      <c r="G4" s="87"/>
    </row>
    <row r="5" spans="2:7" ht="15" thickBot="1" x14ac:dyDescent="0.35">
      <c r="B5" s="113" t="s">
        <v>10</v>
      </c>
      <c r="C5" s="116">
        <v>3044049.5480611282</v>
      </c>
      <c r="D5" s="115">
        <v>4.8306052200110123</v>
      </c>
      <c r="F5" s="87"/>
      <c r="G5" s="87"/>
    </row>
    <row r="6" spans="2:7" ht="15" thickBot="1" x14ac:dyDescent="0.35">
      <c r="B6" s="113" t="s">
        <v>11</v>
      </c>
      <c r="C6" s="116">
        <v>15931823.530419726</v>
      </c>
      <c r="D6" s="115">
        <v>25.282226420840885</v>
      </c>
      <c r="F6" s="87"/>
      <c r="G6" s="87"/>
    </row>
    <row r="7" spans="2:7" ht="15" thickBot="1" x14ac:dyDescent="0.35">
      <c r="B7" s="113" t="s">
        <v>12</v>
      </c>
      <c r="C7" s="116">
        <v>12312711.683571357</v>
      </c>
      <c r="D7" s="115">
        <v>19.539054273618543</v>
      </c>
      <c r="F7" s="87"/>
      <c r="G7" s="87"/>
    </row>
    <row r="8" spans="2:7" ht="15" thickBot="1" x14ac:dyDescent="0.35">
      <c r="B8" s="113" t="s">
        <v>13</v>
      </c>
      <c r="C8" s="116">
        <v>6402593.6591101335</v>
      </c>
      <c r="D8" s="115">
        <v>10.160282171164496</v>
      </c>
      <c r="F8" s="87"/>
      <c r="G8" s="87"/>
    </row>
    <row r="9" spans="2:7" ht="15" thickBot="1" x14ac:dyDescent="0.35">
      <c r="B9" s="113" t="s">
        <v>14</v>
      </c>
      <c r="C9" s="116">
        <v>5057661.500215725</v>
      </c>
      <c r="D9" s="115">
        <v>8.0260080061943189</v>
      </c>
      <c r="F9" s="87"/>
      <c r="G9" s="87"/>
    </row>
    <row r="10" spans="2:7" ht="15" thickBot="1" x14ac:dyDescent="0.35">
      <c r="B10" s="113" t="s">
        <v>15</v>
      </c>
      <c r="C10" s="116">
        <v>1372943.1328330811</v>
      </c>
      <c r="D10" s="115">
        <v>2.1787248070472516</v>
      </c>
      <c r="F10" s="87"/>
      <c r="G10" s="87"/>
    </row>
    <row r="11" spans="2:7" ht="15" thickBot="1" x14ac:dyDescent="0.35">
      <c r="B11" s="113" t="s">
        <v>16</v>
      </c>
      <c r="C11" s="116">
        <v>4155302.8677843576</v>
      </c>
      <c r="D11" s="115">
        <v>6.59405420540243</v>
      </c>
      <c r="F11" s="87"/>
      <c r="G11" s="87"/>
    </row>
    <row r="12" spans="2:7" ht="15" thickBot="1" x14ac:dyDescent="0.35">
      <c r="B12" s="113" t="s">
        <v>51</v>
      </c>
      <c r="C12" s="116">
        <v>7562588.0311323181</v>
      </c>
      <c r="D12" s="115">
        <v>12.001078380359852</v>
      </c>
      <c r="F12" s="87"/>
      <c r="G12" s="87"/>
    </row>
    <row r="13" spans="2:7" ht="15" thickBot="1" x14ac:dyDescent="0.35">
      <c r="B13" s="113" t="s">
        <v>9</v>
      </c>
      <c r="C13" s="117">
        <v>63015903.999999993</v>
      </c>
      <c r="D13" s="115">
        <v>100</v>
      </c>
      <c r="F13" s="87"/>
      <c r="G13" s="87"/>
    </row>
    <row r="14" spans="2:7" x14ac:dyDescent="0.3">
      <c r="B14" s="118"/>
      <c r="C14" s="120">
        <f>C13-'MYPE by pop grp and sex'!F8</f>
        <v>0</v>
      </c>
      <c r="D14" s="119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17"/>
  <sheetViews>
    <sheetView workbookViewId="0">
      <selection activeCell="C2" sqref="C2:F7"/>
    </sheetView>
  </sheetViews>
  <sheetFormatPr defaultRowHeight="14.4" x14ac:dyDescent="0.3"/>
  <cols>
    <col min="3" max="3" width="10.6640625" customWidth="1"/>
    <col min="4" max="4" width="12.33203125" customWidth="1"/>
    <col min="6" max="6" width="22.44140625" customWidth="1"/>
  </cols>
  <sheetData>
    <row r="1" spans="2:12" ht="15" thickBot="1" x14ac:dyDescent="0.35">
      <c r="B1" s="18"/>
      <c r="C1" s="19" t="s">
        <v>5</v>
      </c>
      <c r="D1" s="19" t="s">
        <v>7</v>
      </c>
      <c r="E1" s="19" t="s">
        <v>8</v>
      </c>
      <c r="F1" s="27" t="s">
        <v>93</v>
      </c>
    </row>
    <row r="2" spans="2:12" ht="15" thickBot="1" x14ac:dyDescent="0.35">
      <c r="B2" s="20" t="s">
        <v>92</v>
      </c>
      <c r="C2" s="60">
        <v>718432</v>
      </c>
      <c r="D2" s="60">
        <v>53672</v>
      </c>
      <c r="E2" s="60">
        <v>-202868</v>
      </c>
      <c r="F2" s="61">
        <v>569236</v>
      </c>
      <c r="G2" s="5"/>
      <c r="H2" s="5"/>
      <c r="I2" s="5"/>
      <c r="J2" s="5"/>
      <c r="K2" s="5"/>
      <c r="L2" s="5"/>
    </row>
    <row r="3" spans="2:12" ht="15" thickBot="1" x14ac:dyDescent="0.35">
      <c r="B3" s="20" t="s">
        <v>61</v>
      </c>
      <c r="C3" s="60">
        <v>619509</v>
      </c>
      <c r="D3" s="60">
        <v>35562</v>
      </c>
      <c r="E3" s="60">
        <v>-99574</v>
      </c>
      <c r="F3" s="62">
        <v>555497</v>
      </c>
      <c r="G3" s="5"/>
      <c r="H3" s="5"/>
      <c r="I3" s="5"/>
      <c r="J3" s="5"/>
      <c r="K3" s="5"/>
      <c r="L3" s="5"/>
    </row>
    <row r="4" spans="2:12" ht="15" thickBot="1" x14ac:dyDescent="0.35">
      <c r="B4" s="20" t="s">
        <v>62</v>
      </c>
      <c r="C4" s="60">
        <v>878851</v>
      </c>
      <c r="D4" s="60">
        <v>53047</v>
      </c>
      <c r="E4" s="60">
        <v>-106787</v>
      </c>
      <c r="F4" s="62">
        <v>825111</v>
      </c>
      <c r="G4" s="5"/>
      <c r="H4" s="5"/>
      <c r="I4" s="5"/>
      <c r="J4" s="5"/>
      <c r="K4" s="5"/>
      <c r="L4" s="5"/>
    </row>
    <row r="5" spans="2:12" ht="15" thickBot="1" x14ac:dyDescent="0.35">
      <c r="B5" s="20" t="s">
        <v>63</v>
      </c>
      <c r="C5" s="60">
        <v>1100815</v>
      </c>
      <c r="D5" s="60">
        <v>65431</v>
      </c>
      <c r="E5" s="60">
        <v>-111346</v>
      </c>
      <c r="F5" s="62">
        <v>1054900</v>
      </c>
      <c r="G5" s="5"/>
      <c r="H5" s="5"/>
      <c r="I5" s="5"/>
      <c r="J5" s="5"/>
      <c r="K5" s="5"/>
      <c r="L5" s="5"/>
    </row>
    <row r="6" spans="2:12" ht="15" thickBot="1" x14ac:dyDescent="0.35">
      <c r="B6" s="71" t="s">
        <v>72</v>
      </c>
      <c r="C6" s="69">
        <v>956984</v>
      </c>
      <c r="D6" s="69">
        <v>60700</v>
      </c>
      <c r="E6" s="69">
        <v>-90957</v>
      </c>
      <c r="F6" s="70">
        <v>926727</v>
      </c>
      <c r="G6" s="5"/>
      <c r="H6" s="5"/>
      <c r="I6" s="5"/>
      <c r="J6" s="5"/>
      <c r="K6" s="5"/>
      <c r="L6" s="5"/>
    </row>
    <row r="7" spans="2:12" ht="15" thickBot="1" x14ac:dyDescent="0.35">
      <c r="B7" s="72" t="s">
        <v>132</v>
      </c>
      <c r="C7" s="73">
        <v>792857</v>
      </c>
      <c r="D7" s="73">
        <v>49989</v>
      </c>
      <c r="E7" s="73">
        <v>-84308</v>
      </c>
      <c r="F7" s="73">
        <v>758538</v>
      </c>
    </row>
    <row r="14" spans="2:12" x14ac:dyDescent="0.3">
      <c r="C14" s="5"/>
      <c r="D14" s="5"/>
      <c r="E14" s="5"/>
      <c r="F14" s="5"/>
      <c r="G14" s="5"/>
      <c r="H14" s="5"/>
    </row>
    <row r="15" spans="2:12" x14ac:dyDescent="0.3">
      <c r="C15" s="5"/>
      <c r="D15" s="5"/>
      <c r="E15" s="5"/>
      <c r="F15" s="5"/>
      <c r="G15" s="5"/>
      <c r="H15" s="5"/>
    </row>
    <row r="16" spans="2:12" x14ac:dyDescent="0.3">
      <c r="C16" s="5"/>
      <c r="D16" s="5"/>
      <c r="E16" s="5"/>
      <c r="F16" s="5"/>
      <c r="G16" s="5"/>
      <c r="H16" s="5"/>
    </row>
    <row r="17" spans="3:8" x14ac:dyDescent="0.3">
      <c r="C17" s="5"/>
      <c r="D17" s="5"/>
      <c r="E17" s="5"/>
      <c r="F17" s="5"/>
      <c r="G17" s="5"/>
      <c r="H17" s="5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6"/>
  <sheetViews>
    <sheetView workbookViewId="0">
      <selection activeCell="B3" sqref="B3:I25"/>
    </sheetView>
  </sheetViews>
  <sheetFormatPr defaultRowHeight="14.4" x14ac:dyDescent="0.3"/>
  <cols>
    <col min="2" max="2" width="17.44140625" customWidth="1"/>
    <col min="3" max="7" width="11.44140625" bestFit="1" customWidth="1"/>
    <col min="8" max="9" width="10.44140625" bestFit="1" customWidth="1"/>
  </cols>
  <sheetData>
    <row r="1" spans="1:18" x14ac:dyDescent="0.3">
      <c r="A1" s="47"/>
      <c r="B1" s="48"/>
      <c r="C1" s="124" t="s">
        <v>121</v>
      </c>
      <c r="D1" s="124"/>
      <c r="E1" s="124"/>
      <c r="F1" s="48"/>
      <c r="G1" s="48"/>
      <c r="H1" s="48"/>
      <c r="I1" s="49"/>
    </row>
    <row r="2" spans="1:18" ht="22.5" customHeight="1" x14ac:dyDescent="0.3">
      <c r="A2" s="38"/>
      <c r="B2" s="40" t="s">
        <v>106</v>
      </c>
      <c r="C2" s="23" t="s">
        <v>21</v>
      </c>
      <c r="D2" s="23" t="s">
        <v>22</v>
      </c>
      <c r="E2" s="23" t="s">
        <v>112</v>
      </c>
      <c r="F2" s="39" t="s">
        <v>107</v>
      </c>
      <c r="G2" s="39" t="s">
        <v>108</v>
      </c>
      <c r="H2" s="39" t="s">
        <v>109</v>
      </c>
      <c r="I2" s="39" t="s">
        <v>110</v>
      </c>
    </row>
    <row r="3" spans="1:18" x14ac:dyDescent="0.3">
      <c r="A3" s="8">
        <v>2002</v>
      </c>
      <c r="B3" s="13">
        <v>21.3</v>
      </c>
      <c r="C3" s="31">
        <v>52.9</v>
      </c>
      <c r="D3" s="31">
        <v>56.3</v>
      </c>
      <c r="E3" s="31">
        <v>54.7</v>
      </c>
      <c r="F3" s="31">
        <v>57</v>
      </c>
      <c r="G3" s="31">
        <v>79.7</v>
      </c>
      <c r="H3" s="31">
        <v>13.349555656458383</v>
      </c>
      <c r="I3" s="75">
        <v>0.78456635936538233</v>
      </c>
      <c r="K3" s="15"/>
      <c r="L3" s="15"/>
      <c r="M3" s="15"/>
      <c r="N3" s="15"/>
      <c r="O3" s="15"/>
      <c r="P3" s="15"/>
      <c r="Q3" s="15"/>
      <c r="R3" s="4"/>
    </row>
    <row r="4" spans="1:18" x14ac:dyDescent="0.3">
      <c r="A4" s="8">
        <v>2003</v>
      </c>
      <c r="B4" s="13">
        <v>20.8</v>
      </c>
      <c r="C4" s="31">
        <v>52.4</v>
      </c>
      <c r="D4" s="31">
        <v>56</v>
      </c>
      <c r="E4" s="31">
        <v>54.2</v>
      </c>
      <c r="F4" s="31">
        <v>57.1</v>
      </c>
      <c r="G4" s="31">
        <v>82.3</v>
      </c>
      <c r="H4" s="31">
        <v>13.606074904936008</v>
      </c>
      <c r="I4" s="75">
        <v>0.71427872417465477</v>
      </c>
      <c r="K4" s="15"/>
      <c r="L4" s="15"/>
      <c r="M4" s="15"/>
      <c r="N4" s="15"/>
      <c r="O4" s="15"/>
      <c r="P4" s="15"/>
      <c r="Q4" s="15"/>
      <c r="R4" s="4"/>
    </row>
    <row r="5" spans="1:18" x14ac:dyDescent="0.3">
      <c r="A5" s="8">
        <v>2004</v>
      </c>
      <c r="B5" s="13">
        <v>22.2</v>
      </c>
      <c r="C5" s="31">
        <v>52</v>
      </c>
      <c r="D5" s="31">
        <v>55.6</v>
      </c>
      <c r="E5" s="31">
        <v>53.9</v>
      </c>
      <c r="F5" s="31">
        <v>57.2</v>
      </c>
      <c r="G5" s="31">
        <v>81.3</v>
      </c>
      <c r="H5" s="31">
        <v>13.905489880988807</v>
      </c>
      <c r="I5" s="75">
        <v>0.81804342228012816</v>
      </c>
      <c r="K5" s="15"/>
      <c r="L5" s="15"/>
      <c r="M5" s="15"/>
      <c r="N5" s="15"/>
      <c r="O5" s="15"/>
      <c r="P5" s="15"/>
      <c r="Q5" s="15"/>
      <c r="R5" s="4"/>
    </row>
    <row r="6" spans="1:18" x14ac:dyDescent="0.3">
      <c r="A6" s="8">
        <v>2005</v>
      </c>
      <c r="B6" s="13">
        <v>23.3</v>
      </c>
      <c r="C6" s="31">
        <v>51.8</v>
      </c>
      <c r="D6" s="31">
        <v>55.3</v>
      </c>
      <c r="E6" s="31">
        <v>53.6</v>
      </c>
      <c r="F6" s="31">
        <v>56.2</v>
      </c>
      <c r="G6" s="31">
        <v>80.900000000000006</v>
      </c>
      <c r="H6" s="31">
        <v>14.220012381457675</v>
      </c>
      <c r="I6" s="75">
        <v>0.89451693432644386</v>
      </c>
      <c r="K6" s="15"/>
      <c r="L6" s="15"/>
      <c r="M6" s="15"/>
      <c r="N6" s="15"/>
      <c r="O6" s="15"/>
      <c r="P6" s="15"/>
      <c r="Q6" s="15"/>
      <c r="R6" s="4"/>
    </row>
    <row r="7" spans="1:18" x14ac:dyDescent="0.3">
      <c r="A7" s="8">
        <v>2006</v>
      </c>
      <c r="B7" s="13">
        <v>23.7</v>
      </c>
      <c r="C7" s="31">
        <v>51.8</v>
      </c>
      <c r="D7" s="31">
        <v>55.3</v>
      </c>
      <c r="E7" s="31">
        <v>53.6</v>
      </c>
      <c r="F7" s="31">
        <v>55.1</v>
      </c>
      <c r="G7" s="31">
        <v>78.2</v>
      </c>
      <c r="H7" s="31">
        <v>14.366732531142747</v>
      </c>
      <c r="I7" s="75">
        <v>0.92003039494056882</v>
      </c>
      <c r="K7" s="15"/>
      <c r="L7" s="15"/>
      <c r="M7" s="15"/>
      <c r="N7" s="15"/>
      <c r="O7" s="15"/>
      <c r="P7" s="15"/>
      <c r="Q7" s="15"/>
      <c r="R7" s="4"/>
    </row>
    <row r="8" spans="1:18" x14ac:dyDescent="0.3">
      <c r="A8" s="8">
        <v>2007</v>
      </c>
      <c r="B8" s="13">
        <v>23.9</v>
      </c>
      <c r="C8" s="31">
        <v>52</v>
      </c>
      <c r="D8" s="31">
        <v>56.6</v>
      </c>
      <c r="E8" s="31">
        <v>54.4</v>
      </c>
      <c r="F8" s="31">
        <v>49.4</v>
      </c>
      <c r="G8" s="31">
        <v>71</v>
      </c>
      <c r="H8" s="31">
        <v>14.023418204508241</v>
      </c>
      <c r="I8" s="75">
        <v>0.9730057029718967</v>
      </c>
      <c r="K8" s="15"/>
      <c r="L8" s="15"/>
      <c r="M8" s="15"/>
      <c r="N8" s="15"/>
      <c r="O8" s="15"/>
      <c r="P8" s="15"/>
      <c r="Q8" s="15"/>
      <c r="R8" s="4"/>
    </row>
    <row r="9" spans="1:18" x14ac:dyDescent="0.3">
      <c r="A9" s="8">
        <v>2008</v>
      </c>
      <c r="B9" s="13">
        <v>24.1</v>
      </c>
      <c r="C9" s="31">
        <v>52.9</v>
      </c>
      <c r="D9" s="31">
        <v>57.6</v>
      </c>
      <c r="E9" s="31">
        <v>55.3</v>
      </c>
      <c r="F9" s="31">
        <v>48.9</v>
      </c>
      <c r="G9" s="31">
        <v>63.8</v>
      </c>
      <c r="H9" s="31">
        <v>13.55053937978694</v>
      </c>
      <c r="I9" s="75">
        <v>1.040632673842163</v>
      </c>
      <c r="K9" s="15"/>
      <c r="L9" s="15"/>
      <c r="M9" s="15"/>
      <c r="N9" s="15"/>
      <c r="O9" s="15"/>
      <c r="P9" s="15"/>
      <c r="Q9" s="15"/>
      <c r="R9" s="4"/>
    </row>
    <row r="10" spans="1:18" x14ac:dyDescent="0.3">
      <c r="A10" s="8">
        <v>2009</v>
      </c>
      <c r="B10" s="13">
        <v>23.8</v>
      </c>
      <c r="C10" s="31">
        <v>54.2</v>
      </c>
      <c r="D10" s="31">
        <v>59.2</v>
      </c>
      <c r="E10" s="31">
        <v>56.8</v>
      </c>
      <c r="F10" s="31">
        <v>44.7</v>
      </c>
      <c r="G10" s="31">
        <v>55.9</v>
      </c>
      <c r="H10" s="31">
        <v>12.714659802609528</v>
      </c>
      <c r="I10" s="75">
        <v>1.0932799866418743</v>
      </c>
      <c r="K10" s="15"/>
      <c r="L10" s="15"/>
      <c r="M10" s="15"/>
      <c r="N10" s="15"/>
      <c r="O10" s="15"/>
      <c r="P10" s="15"/>
      <c r="Q10" s="15"/>
      <c r="R10" s="4"/>
    </row>
    <row r="11" spans="1:18" x14ac:dyDescent="0.3">
      <c r="A11" s="8">
        <v>2010</v>
      </c>
      <c r="B11" s="13">
        <v>23.2</v>
      </c>
      <c r="C11" s="31">
        <v>55.3</v>
      </c>
      <c r="D11" s="31">
        <v>61.2</v>
      </c>
      <c r="E11" s="31">
        <v>58.4</v>
      </c>
      <c r="F11" s="31">
        <v>41.9</v>
      </c>
      <c r="G11" s="31">
        <v>50.6</v>
      </c>
      <c r="H11" s="31">
        <v>11.844546121954769</v>
      </c>
      <c r="I11" s="75">
        <v>1.1160527177419617</v>
      </c>
      <c r="K11" s="15"/>
      <c r="L11" s="15"/>
      <c r="M11" s="15"/>
      <c r="N11" s="15"/>
      <c r="O11" s="15"/>
      <c r="P11" s="15"/>
      <c r="Q11" s="15"/>
      <c r="R11" s="4"/>
    </row>
    <row r="12" spans="1:18" x14ac:dyDescent="0.3">
      <c r="A12" s="8">
        <v>2011</v>
      </c>
      <c r="B12" s="13">
        <v>23.1</v>
      </c>
      <c r="C12" s="31">
        <v>57.3</v>
      </c>
      <c r="D12" s="31">
        <v>62.6</v>
      </c>
      <c r="E12" s="31">
        <v>60</v>
      </c>
      <c r="F12" s="31">
        <v>37.1</v>
      </c>
      <c r="G12" s="31">
        <v>44</v>
      </c>
      <c r="H12" s="31">
        <v>10.966880197226049</v>
      </c>
      <c r="I12" s="75">
        <v>1.1906860745337566</v>
      </c>
      <c r="K12" s="15"/>
      <c r="L12" s="15"/>
      <c r="M12" s="15"/>
      <c r="N12" s="15"/>
      <c r="O12" s="15"/>
      <c r="P12" s="15"/>
      <c r="Q12" s="15"/>
      <c r="R12" s="4"/>
    </row>
    <row r="13" spans="1:18" x14ac:dyDescent="0.3">
      <c r="A13" s="8">
        <v>2012</v>
      </c>
      <c r="B13" s="13">
        <v>22.8</v>
      </c>
      <c r="C13" s="31">
        <v>58.6</v>
      </c>
      <c r="D13" s="31">
        <v>64.2</v>
      </c>
      <c r="E13" s="31">
        <v>61.4</v>
      </c>
      <c r="F13" s="31">
        <v>34.6</v>
      </c>
      <c r="G13" s="31">
        <v>40.4</v>
      </c>
      <c r="H13" s="31">
        <v>10.307974643257099</v>
      </c>
      <c r="I13" s="75">
        <v>1.229130443712851</v>
      </c>
      <c r="K13" s="15"/>
      <c r="L13" s="15"/>
      <c r="M13" s="15"/>
      <c r="N13" s="15"/>
      <c r="O13" s="15"/>
      <c r="P13" s="15"/>
      <c r="Q13" s="15"/>
      <c r="R13" s="4"/>
    </row>
    <row r="14" spans="1:18" x14ac:dyDescent="0.3">
      <c r="A14" s="8">
        <v>2013</v>
      </c>
      <c r="B14" s="13">
        <v>22.3</v>
      </c>
      <c r="C14" s="31">
        <v>59.5</v>
      </c>
      <c r="D14" s="31">
        <v>65.3</v>
      </c>
      <c r="E14" s="31">
        <v>62.5</v>
      </c>
      <c r="F14" s="31">
        <v>32.9</v>
      </c>
      <c r="G14" s="31">
        <v>38.5</v>
      </c>
      <c r="H14" s="31">
        <v>9.8146640577482014</v>
      </c>
      <c r="I14" s="75">
        <v>1.2348511600941667</v>
      </c>
      <c r="K14" s="15"/>
      <c r="L14" s="15"/>
      <c r="M14" s="15"/>
      <c r="N14" s="15"/>
      <c r="O14" s="15"/>
      <c r="P14" s="15"/>
      <c r="Q14" s="15"/>
      <c r="R14" s="4"/>
    </row>
    <row r="15" spans="1:18" x14ac:dyDescent="0.3">
      <c r="A15" s="8">
        <v>2014</v>
      </c>
      <c r="B15" s="13">
        <v>21.9</v>
      </c>
      <c r="C15" s="31">
        <v>60.5</v>
      </c>
      <c r="D15" s="31">
        <v>66.099999999999994</v>
      </c>
      <c r="E15" s="31">
        <v>63.3</v>
      </c>
      <c r="F15" s="31">
        <v>30.9</v>
      </c>
      <c r="G15" s="31">
        <v>37.4</v>
      </c>
      <c r="H15" s="31">
        <v>9.4062382118127292</v>
      </c>
      <c r="I15" s="75">
        <v>1.2345060712715203</v>
      </c>
      <c r="K15" s="15"/>
      <c r="L15" s="15"/>
      <c r="M15" s="15"/>
      <c r="N15" s="15"/>
      <c r="O15" s="15"/>
      <c r="P15" s="15"/>
      <c r="Q15" s="15"/>
      <c r="R15" s="4"/>
    </row>
    <row r="16" spans="1:18" x14ac:dyDescent="0.3">
      <c r="A16" s="8">
        <v>2015</v>
      </c>
      <c r="B16" s="13">
        <v>21.3</v>
      </c>
      <c r="C16" s="13">
        <v>61</v>
      </c>
      <c r="D16" s="13">
        <v>66.599999999999994</v>
      </c>
      <c r="E16" s="13">
        <v>63.8</v>
      </c>
      <c r="F16" s="13">
        <v>29.2</v>
      </c>
      <c r="G16" s="13">
        <v>36.700000000000003</v>
      </c>
      <c r="H16" s="13">
        <v>9.2223079329051387</v>
      </c>
      <c r="I16" s="25">
        <v>1.1906999870312109</v>
      </c>
      <c r="K16" s="15"/>
      <c r="L16" s="15"/>
      <c r="M16" s="15"/>
      <c r="N16" s="15"/>
      <c r="O16" s="15"/>
      <c r="P16" s="15"/>
      <c r="Q16" s="15"/>
      <c r="R16" s="4"/>
    </row>
    <row r="17" spans="1:18" x14ac:dyDescent="0.3">
      <c r="A17" s="2">
        <v>2016</v>
      </c>
      <c r="B17" s="13">
        <v>20.100000000000001</v>
      </c>
      <c r="C17" s="13">
        <v>61.2</v>
      </c>
      <c r="D17" s="13">
        <v>66.8</v>
      </c>
      <c r="E17" s="13">
        <v>64</v>
      </c>
      <c r="F17" s="13">
        <v>28.2</v>
      </c>
      <c r="G17" s="13">
        <v>36.200000000000003</v>
      </c>
      <c r="H17" s="13">
        <v>9.1875678074695415</v>
      </c>
      <c r="I17" s="25">
        <v>1.0794882830195904</v>
      </c>
      <c r="K17" s="15"/>
      <c r="L17" s="15"/>
      <c r="M17" s="15"/>
      <c r="N17" s="15"/>
      <c r="O17" s="15"/>
      <c r="P17" s="15"/>
      <c r="Q17" s="15"/>
      <c r="R17" s="4"/>
    </row>
    <row r="18" spans="1:18" x14ac:dyDescent="0.3">
      <c r="A18" s="2">
        <v>2017</v>
      </c>
      <c r="B18" s="13">
        <v>19.7</v>
      </c>
      <c r="C18" s="13">
        <v>61.6</v>
      </c>
      <c r="D18" s="13">
        <v>66.900000000000006</v>
      </c>
      <c r="E18" s="13">
        <v>64.3</v>
      </c>
      <c r="F18" s="13">
        <v>27.3</v>
      </c>
      <c r="G18" s="13">
        <v>35.700000000000003</v>
      </c>
      <c r="H18" s="13">
        <v>9.1213620228021242</v>
      </c>
      <c r="I18" s="25">
        <v>1.0387732189145189</v>
      </c>
      <c r="K18" s="15"/>
      <c r="L18" s="15"/>
      <c r="M18" s="15"/>
      <c r="N18" s="15"/>
      <c r="O18" s="15"/>
      <c r="P18" s="15"/>
      <c r="Q18" s="15"/>
      <c r="R18" s="4"/>
    </row>
    <row r="19" spans="1:18" x14ac:dyDescent="0.3">
      <c r="A19" s="8">
        <v>2018</v>
      </c>
      <c r="B19" s="13">
        <v>20</v>
      </c>
      <c r="C19" s="13">
        <v>62.3</v>
      </c>
      <c r="D19" s="13">
        <v>67.3</v>
      </c>
      <c r="E19" s="13">
        <v>64.900000000000006</v>
      </c>
      <c r="F19" s="13">
        <v>25.6</v>
      </c>
      <c r="G19" s="13">
        <v>33.4</v>
      </c>
      <c r="H19" s="13">
        <v>8.9353991166518671</v>
      </c>
      <c r="I19" s="25">
        <v>1.0906009943157353</v>
      </c>
      <c r="K19" s="15"/>
      <c r="L19" s="15"/>
      <c r="M19" s="15"/>
      <c r="N19" s="15"/>
      <c r="O19" s="15"/>
      <c r="P19" s="15"/>
      <c r="Q19" s="15"/>
      <c r="R19" s="4"/>
    </row>
    <row r="20" spans="1:18" x14ac:dyDescent="0.3">
      <c r="A20" s="8">
        <v>2019</v>
      </c>
      <c r="B20" s="13">
        <v>20.2</v>
      </c>
      <c r="C20" s="13">
        <v>62.7</v>
      </c>
      <c r="D20" s="13">
        <v>67.8</v>
      </c>
      <c r="E20" s="13">
        <v>65.3</v>
      </c>
      <c r="F20" s="13">
        <v>25.4</v>
      </c>
      <c r="G20" s="13">
        <v>32.5</v>
      </c>
      <c r="H20" s="13">
        <v>8.840249576805018</v>
      </c>
      <c r="I20" s="25">
        <v>1.1184902654330875</v>
      </c>
      <c r="K20" s="15"/>
      <c r="L20" s="15"/>
      <c r="M20" s="15"/>
      <c r="N20" s="15"/>
      <c r="O20" s="15"/>
      <c r="P20" s="15"/>
      <c r="Q20" s="15"/>
      <c r="R20" s="4"/>
    </row>
    <row r="21" spans="1:18" x14ac:dyDescent="0.3">
      <c r="A21" s="8">
        <v>2020</v>
      </c>
      <c r="B21" s="13">
        <v>20.399999999999999</v>
      </c>
      <c r="C21" s="13">
        <v>62.8</v>
      </c>
      <c r="D21" s="13">
        <v>68.3</v>
      </c>
      <c r="E21" s="13">
        <v>65.599999999999994</v>
      </c>
      <c r="F21" s="13">
        <v>24.5</v>
      </c>
      <c r="G21" s="13">
        <v>31.4</v>
      </c>
      <c r="H21" s="13">
        <v>8.8015795438597291</v>
      </c>
      <c r="I21" s="25">
        <v>1.145387955353097</v>
      </c>
      <c r="J21" s="15"/>
      <c r="K21" s="15"/>
      <c r="L21" s="15"/>
      <c r="M21" s="15"/>
      <c r="N21" s="15"/>
      <c r="O21" s="15"/>
      <c r="P21" s="15"/>
      <c r="Q21" s="15"/>
      <c r="R21" s="4"/>
    </row>
    <row r="22" spans="1:18" x14ac:dyDescent="0.3">
      <c r="A22" s="50">
        <v>2021</v>
      </c>
      <c r="B22" s="13">
        <v>20.3</v>
      </c>
      <c r="C22" s="13">
        <v>60.3</v>
      </c>
      <c r="D22" s="13">
        <v>65</v>
      </c>
      <c r="E22" s="13">
        <v>62.7</v>
      </c>
      <c r="F22" s="13">
        <v>24.5</v>
      </c>
      <c r="G22" s="13">
        <v>31.3</v>
      </c>
      <c r="H22" s="13">
        <v>11.132978775506732</v>
      </c>
      <c r="I22" s="25">
        <v>0.90421843164872029</v>
      </c>
    </row>
    <row r="23" spans="1:18" x14ac:dyDescent="0.3">
      <c r="A23" s="12">
        <v>2022</v>
      </c>
      <c r="B23" s="51">
        <v>20.100000000000001</v>
      </c>
      <c r="C23" s="13">
        <v>61.3</v>
      </c>
      <c r="D23" s="51">
        <v>66.5</v>
      </c>
      <c r="E23" s="51">
        <v>63.9</v>
      </c>
      <c r="F23" s="51">
        <v>24.9</v>
      </c>
      <c r="G23" s="51">
        <v>31.2</v>
      </c>
      <c r="H23" s="13">
        <v>10.294368448824901</v>
      </c>
      <c r="I23" s="25">
        <v>0.96471474554929837</v>
      </c>
    </row>
    <row r="24" spans="1:18" x14ac:dyDescent="0.3">
      <c r="A24" s="50">
        <v>2023</v>
      </c>
      <c r="B24" s="51">
        <v>19.8</v>
      </c>
      <c r="C24" s="13">
        <v>63.4</v>
      </c>
      <c r="D24" s="13">
        <v>69</v>
      </c>
      <c r="E24" s="13">
        <v>66.3</v>
      </c>
      <c r="F24" s="13">
        <v>24</v>
      </c>
      <c r="G24" s="13">
        <v>30.5</v>
      </c>
      <c r="H24" s="13">
        <v>8.6943808378432355</v>
      </c>
      <c r="I24" s="25">
        <v>1.0964340832144335</v>
      </c>
    </row>
    <row r="25" spans="1:18" x14ac:dyDescent="0.3">
      <c r="A25" s="12">
        <v>2024</v>
      </c>
      <c r="B25" s="51">
        <v>19.600000000000001</v>
      </c>
      <c r="C25" s="13">
        <v>63.6</v>
      </c>
      <c r="D25" s="13">
        <v>69.2</v>
      </c>
      <c r="E25" s="13">
        <v>66.5</v>
      </c>
      <c r="F25" s="13">
        <v>22.9</v>
      </c>
      <c r="G25" s="13">
        <v>28.6</v>
      </c>
      <c r="H25" s="13">
        <v>8.6860612203547856</v>
      </c>
      <c r="I25" s="25">
        <v>1.0750333757014736</v>
      </c>
    </row>
    <row r="26" spans="1:18" x14ac:dyDescent="0.3">
      <c r="B26" s="78"/>
      <c r="C26" s="78"/>
      <c r="D26" s="78"/>
      <c r="E26" s="78"/>
      <c r="F26" s="78"/>
      <c r="G26" s="78"/>
      <c r="H26" s="78"/>
      <c r="I26" s="78"/>
    </row>
  </sheetData>
  <dataConsolidate>
    <dataRefs count="2">
      <dataRef ref="D3" sheet="Mortality Indicators over time"/>
      <dataRef ref="E3" sheet="Mortality Indicators over time"/>
    </dataRefs>
  </dataConsolidate>
  <mergeCells count="1">
    <mergeCell ref="C1:E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25"/>
  <sheetViews>
    <sheetView workbookViewId="0">
      <selection activeCell="B3" sqref="B3:E25"/>
    </sheetView>
  </sheetViews>
  <sheetFormatPr defaultRowHeight="14.4" x14ac:dyDescent="0.3"/>
  <cols>
    <col min="2" max="2" width="10.6640625" customWidth="1"/>
    <col min="3" max="3" width="13.44140625" customWidth="1"/>
    <col min="4" max="4" width="14.6640625" customWidth="1"/>
    <col min="5" max="5" width="12.5546875" customWidth="1"/>
    <col min="7" max="7" width="10.6640625" bestFit="1" customWidth="1"/>
    <col min="8" max="8" width="11.5546875" customWidth="1"/>
    <col min="9" max="9" width="11.88671875" customWidth="1"/>
    <col min="10" max="10" width="14.5546875" customWidth="1"/>
  </cols>
  <sheetData>
    <row r="2" spans="1:10" ht="24" x14ac:dyDescent="0.3">
      <c r="A2" s="43"/>
      <c r="B2" s="43" t="s">
        <v>18</v>
      </c>
      <c r="C2" s="43" t="s">
        <v>55</v>
      </c>
      <c r="D2" s="43" t="s">
        <v>73</v>
      </c>
      <c r="E2" s="43" t="s">
        <v>19</v>
      </c>
      <c r="F2" s="22"/>
      <c r="G2" s="16"/>
    </row>
    <row r="3" spans="1:10" x14ac:dyDescent="0.3">
      <c r="A3" s="44">
        <v>2002</v>
      </c>
      <c r="B3" s="63">
        <v>987121</v>
      </c>
      <c r="C3" s="63">
        <v>621727</v>
      </c>
      <c r="D3" s="63">
        <v>229792</v>
      </c>
      <c r="E3" s="64">
        <v>36.96027356058206</v>
      </c>
      <c r="F3" s="32"/>
      <c r="G3" s="5"/>
      <c r="H3" s="5"/>
      <c r="I3" s="5"/>
      <c r="J3" s="5"/>
    </row>
    <row r="4" spans="1:10" x14ac:dyDescent="0.3">
      <c r="A4" s="44">
        <v>2003</v>
      </c>
      <c r="B4" s="63">
        <v>975304</v>
      </c>
      <c r="C4" s="63">
        <v>639556</v>
      </c>
      <c r="D4" s="63">
        <v>253658</v>
      </c>
      <c r="E4" s="64">
        <v>39.661577719542933</v>
      </c>
      <c r="F4" s="32"/>
      <c r="G4" s="5"/>
      <c r="H4" s="5"/>
      <c r="I4" s="5"/>
      <c r="J4" s="5"/>
    </row>
    <row r="5" spans="1:10" x14ac:dyDescent="0.3">
      <c r="A5" s="44">
        <v>2004</v>
      </c>
      <c r="B5" s="63">
        <v>1049185</v>
      </c>
      <c r="C5" s="63">
        <v>660576</v>
      </c>
      <c r="D5" s="63">
        <v>269377</v>
      </c>
      <c r="E5" s="64">
        <v>40.779107930048923</v>
      </c>
      <c r="F5" s="32"/>
      <c r="G5" s="5"/>
      <c r="H5" s="5"/>
      <c r="I5" s="5"/>
      <c r="J5" s="5"/>
    </row>
    <row r="6" spans="1:10" x14ac:dyDescent="0.3">
      <c r="A6" s="44">
        <v>2005</v>
      </c>
      <c r="B6" s="63">
        <v>1113332</v>
      </c>
      <c r="C6" s="63">
        <v>683422</v>
      </c>
      <c r="D6" s="63">
        <v>284249</v>
      </c>
      <c r="E6" s="64">
        <v>41.592017816224818</v>
      </c>
      <c r="F6" s="32"/>
      <c r="G6" s="5"/>
      <c r="H6" s="5"/>
      <c r="I6" s="5"/>
      <c r="J6" s="5"/>
    </row>
    <row r="7" spans="1:10" x14ac:dyDescent="0.3">
      <c r="A7" s="44">
        <v>2006</v>
      </c>
      <c r="B7" s="63">
        <v>1146355</v>
      </c>
      <c r="C7" s="63">
        <v>698831</v>
      </c>
      <c r="D7" s="63">
        <v>286454</v>
      </c>
      <c r="E7" s="64">
        <v>40.990454058277322</v>
      </c>
      <c r="F7" s="32"/>
      <c r="G7" s="5"/>
      <c r="H7" s="5"/>
      <c r="I7" s="5"/>
      <c r="J7" s="5"/>
    </row>
    <row r="8" spans="1:10" x14ac:dyDescent="0.3">
      <c r="A8" s="44">
        <v>2007</v>
      </c>
      <c r="B8" s="63">
        <v>1170206</v>
      </c>
      <c r="C8" s="63">
        <v>690859</v>
      </c>
      <c r="D8" s="63">
        <v>281302</v>
      </c>
      <c r="E8" s="64">
        <v>40.717715192246175</v>
      </c>
      <c r="F8" s="32"/>
      <c r="G8" s="5"/>
      <c r="H8" s="5"/>
      <c r="I8" s="5"/>
      <c r="J8" s="5"/>
    </row>
    <row r="9" spans="1:10" x14ac:dyDescent="0.3">
      <c r="A9" s="44">
        <v>2008</v>
      </c>
      <c r="B9" s="63">
        <v>1196308</v>
      </c>
      <c r="C9" s="63">
        <v>676658</v>
      </c>
      <c r="D9" s="63">
        <v>261325</v>
      </c>
      <c r="E9" s="64">
        <v>38.619952767867964</v>
      </c>
      <c r="F9" s="32"/>
      <c r="G9" s="5"/>
      <c r="H9" s="5"/>
      <c r="I9" s="5"/>
      <c r="J9" s="5"/>
    </row>
    <row r="10" spans="1:10" x14ac:dyDescent="0.3">
      <c r="A10" s="44">
        <v>2009</v>
      </c>
      <c r="B10" s="63">
        <v>1197835</v>
      </c>
      <c r="C10" s="63">
        <v>644046</v>
      </c>
      <c r="D10" s="63">
        <v>220943</v>
      </c>
      <c r="E10" s="64">
        <v>34.305468864025244</v>
      </c>
      <c r="F10" s="32"/>
      <c r="G10" s="5"/>
      <c r="H10" s="5"/>
      <c r="I10" s="5"/>
      <c r="J10" s="5"/>
    </row>
    <row r="11" spans="1:10" x14ac:dyDescent="0.3">
      <c r="A11" s="44">
        <v>2010</v>
      </c>
      <c r="B11" s="63">
        <v>1182577</v>
      </c>
      <c r="C11" s="63">
        <v>608869</v>
      </c>
      <c r="D11" s="63">
        <v>190352</v>
      </c>
      <c r="E11" s="64">
        <v>31.263210969847371</v>
      </c>
      <c r="F11" s="32"/>
      <c r="G11" s="5"/>
      <c r="H11" s="5"/>
      <c r="I11" s="5"/>
      <c r="J11" s="5"/>
    </row>
    <row r="12" spans="1:10" x14ac:dyDescent="0.3">
      <c r="A12" s="44">
        <v>2011</v>
      </c>
      <c r="B12" s="63">
        <v>1194399</v>
      </c>
      <c r="C12" s="63">
        <v>572658</v>
      </c>
      <c r="D12" s="63">
        <v>165011</v>
      </c>
      <c r="E12" s="64">
        <v>28.814929678796069</v>
      </c>
      <c r="F12" s="32"/>
      <c r="G12" s="5"/>
      <c r="H12" s="5"/>
      <c r="I12" s="5"/>
      <c r="J12" s="5"/>
    </row>
    <row r="13" spans="1:10" x14ac:dyDescent="0.3">
      <c r="A13" s="44">
        <v>2012</v>
      </c>
      <c r="B13" s="63">
        <v>1199305</v>
      </c>
      <c r="C13" s="63">
        <v>547027</v>
      </c>
      <c r="D13" s="63">
        <v>139623</v>
      </c>
      <c r="E13" s="64">
        <v>25.523968652369994</v>
      </c>
      <c r="F13" s="32"/>
      <c r="G13" s="5"/>
      <c r="H13" s="5"/>
      <c r="I13" s="5"/>
      <c r="J13" s="5"/>
    </row>
    <row r="14" spans="1:10" x14ac:dyDescent="0.3">
      <c r="A14" s="44">
        <v>2013</v>
      </c>
      <c r="B14" s="63">
        <v>1195484</v>
      </c>
      <c r="C14" s="63">
        <v>529404</v>
      </c>
      <c r="D14" s="63">
        <v>117851</v>
      </c>
      <c r="E14" s="64">
        <v>22.261070940151566</v>
      </c>
      <c r="F14" s="32"/>
      <c r="G14" s="5"/>
      <c r="H14" s="5"/>
      <c r="I14" s="5"/>
      <c r="J14" s="5"/>
    </row>
    <row r="15" spans="1:10" x14ac:dyDescent="0.3">
      <c r="A15" s="44">
        <v>2014</v>
      </c>
      <c r="B15" s="63">
        <v>1192619</v>
      </c>
      <c r="C15" s="63">
        <v>515742</v>
      </c>
      <c r="D15" s="63">
        <v>98458</v>
      </c>
      <c r="E15" s="64">
        <v>19.090553028452213</v>
      </c>
      <c r="F15" s="32"/>
      <c r="G15" s="5"/>
      <c r="H15" s="5"/>
      <c r="I15" s="5"/>
      <c r="J15" s="5"/>
    </row>
    <row r="16" spans="1:10" x14ac:dyDescent="0.3">
      <c r="A16" s="44">
        <v>2015</v>
      </c>
      <c r="B16" s="63">
        <v>1177128</v>
      </c>
      <c r="C16" s="63">
        <v>513781</v>
      </c>
      <c r="D16" s="63">
        <v>91126</v>
      </c>
      <c r="E16" s="64">
        <v>17.736350701952777</v>
      </c>
      <c r="F16" s="32"/>
      <c r="G16" s="5"/>
      <c r="H16" s="5"/>
      <c r="I16" s="5"/>
      <c r="J16" s="5"/>
    </row>
    <row r="17" spans="1:10" x14ac:dyDescent="0.3">
      <c r="A17" s="44">
        <v>2016</v>
      </c>
      <c r="B17" s="63">
        <v>1129875</v>
      </c>
      <c r="C17" s="63">
        <v>519496</v>
      </c>
      <c r="D17" s="63">
        <v>92372</v>
      </c>
      <c r="E17" s="64">
        <v>17.781080123812309</v>
      </c>
      <c r="F17" s="32"/>
      <c r="G17" s="5"/>
      <c r="H17" s="5"/>
      <c r="I17" s="5"/>
      <c r="J17" s="5"/>
    </row>
    <row r="18" spans="1:10" x14ac:dyDescent="0.3">
      <c r="A18" s="44">
        <v>2017</v>
      </c>
      <c r="B18" s="63">
        <v>1119165</v>
      </c>
      <c r="C18" s="63">
        <v>523259</v>
      </c>
      <c r="D18" s="63">
        <v>89286</v>
      </c>
      <c r="E18" s="64">
        <v>17.063442769259581</v>
      </c>
      <c r="F18" s="32"/>
      <c r="G18" s="5"/>
      <c r="H18" s="5"/>
      <c r="I18" s="5"/>
      <c r="J18" s="5"/>
    </row>
    <row r="19" spans="1:10" x14ac:dyDescent="0.3">
      <c r="A19" s="44">
        <v>2018</v>
      </c>
      <c r="B19" s="65">
        <v>1155430</v>
      </c>
      <c r="C19" s="65">
        <v>520337</v>
      </c>
      <c r="D19" s="65">
        <v>79428</v>
      </c>
      <c r="E19" s="66">
        <v>15.264722670115713</v>
      </c>
      <c r="F19" s="15"/>
      <c r="G19" s="5"/>
      <c r="H19" s="5"/>
      <c r="I19" s="5"/>
      <c r="J19" s="5"/>
    </row>
    <row r="20" spans="1:10" x14ac:dyDescent="0.3">
      <c r="A20" s="44">
        <v>2019</v>
      </c>
      <c r="B20" s="65">
        <v>1184110</v>
      </c>
      <c r="C20" s="65">
        <v>522734</v>
      </c>
      <c r="D20" s="67">
        <v>73221</v>
      </c>
      <c r="E20" s="66">
        <v>14.007315384115056</v>
      </c>
      <c r="F20" s="15"/>
      <c r="G20" s="5"/>
      <c r="H20" s="5"/>
      <c r="I20" s="5"/>
      <c r="J20" s="5"/>
    </row>
    <row r="21" spans="1:10" x14ac:dyDescent="0.3">
      <c r="A21" s="44">
        <v>2020</v>
      </c>
      <c r="B21" s="65">
        <v>1215381</v>
      </c>
      <c r="C21" s="65">
        <v>528117</v>
      </c>
      <c r="D21" s="65">
        <v>70297</v>
      </c>
      <c r="E21" s="66">
        <v>13.310876188420369</v>
      </c>
      <c r="G21" s="5"/>
      <c r="H21" s="5"/>
      <c r="I21" s="5"/>
      <c r="J21" s="5"/>
    </row>
    <row r="22" spans="1:10" x14ac:dyDescent="0.3">
      <c r="A22" s="44">
        <v>2021</v>
      </c>
      <c r="B22" s="14">
        <v>1223452</v>
      </c>
      <c r="C22" s="14">
        <v>675121</v>
      </c>
      <c r="D22" s="14">
        <v>69212</v>
      </c>
      <c r="E22" s="68">
        <v>10.251791901007374</v>
      </c>
      <c r="F22" s="3"/>
    </row>
    <row r="23" spans="1:10" x14ac:dyDescent="0.3">
      <c r="A23" s="44">
        <v>2022</v>
      </c>
      <c r="B23" s="14">
        <v>1223535</v>
      </c>
      <c r="C23" s="14">
        <v>631623</v>
      </c>
      <c r="D23" s="14">
        <v>69096</v>
      </c>
      <c r="E23" s="68">
        <v>10.939436974271043</v>
      </c>
    </row>
    <row r="24" spans="1:10" x14ac:dyDescent="0.3">
      <c r="A24" s="44">
        <v>2023</v>
      </c>
      <c r="B24" s="79">
        <v>1222387</v>
      </c>
      <c r="C24" s="80">
        <v>540620</v>
      </c>
      <c r="D24" s="80">
        <v>68382</v>
      </c>
      <c r="E24" s="81">
        <v>12.64881062483815</v>
      </c>
    </row>
    <row r="25" spans="1:10" x14ac:dyDescent="0.3">
      <c r="A25" s="44">
        <v>2024</v>
      </c>
      <c r="B25" s="79">
        <v>1224801</v>
      </c>
      <c r="C25" s="80">
        <v>547360</v>
      </c>
      <c r="D25" s="80">
        <v>68406</v>
      </c>
      <c r="E25" s="81">
        <v>12.49744226834259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O30"/>
  <sheetViews>
    <sheetView zoomScale="92" zoomScaleNormal="92" workbookViewId="0">
      <selection activeCell="B3" sqref="B3:G25"/>
    </sheetView>
  </sheetViews>
  <sheetFormatPr defaultRowHeight="14.4" x14ac:dyDescent="0.3"/>
  <cols>
    <col min="2" max="2" width="10.88671875" customWidth="1"/>
    <col min="3" max="3" width="11.6640625" customWidth="1"/>
    <col min="4" max="5" width="9.33203125" customWidth="1"/>
    <col min="6" max="6" width="13.6640625" customWidth="1"/>
    <col min="7" max="7" width="11.5546875" customWidth="1"/>
    <col min="8" max="8" width="9.6640625" customWidth="1"/>
    <col min="17" max="17" width="9.33203125" customWidth="1"/>
  </cols>
  <sheetData>
    <row r="2" spans="1:15" ht="55.2" x14ac:dyDescent="0.3">
      <c r="A2" s="45"/>
      <c r="B2" s="35" t="s">
        <v>113</v>
      </c>
      <c r="C2" s="35" t="s">
        <v>114</v>
      </c>
      <c r="D2" s="35" t="s">
        <v>115</v>
      </c>
      <c r="E2" s="35" t="s">
        <v>116</v>
      </c>
      <c r="F2" s="35" t="s">
        <v>117</v>
      </c>
      <c r="G2" s="46" t="s">
        <v>123</v>
      </c>
      <c r="I2" s="10"/>
      <c r="J2" s="10"/>
      <c r="K2" s="10"/>
      <c r="L2" s="10"/>
      <c r="M2" s="10"/>
      <c r="N2" s="10"/>
    </row>
    <row r="3" spans="1:15" x14ac:dyDescent="0.3">
      <c r="A3" s="44">
        <v>2002</v>
      </c>
      <c r="B3" s="52">
        <v>16.60945259970029</v>
      </c>
      <c r="C3" s="25">
        <v>14.389292033032937</v>
      </c>
      <c r="D3" s="52">
        <v>6.5</v>
      </c>
      <c r="E3" s="52">
        <v>1.9</v>
      </c>
      <c r="F3" s="53">
        <v>8.8936059418634841</v>
      </c>
      <c r="G3" s="52">
        <v>4.1420060000000003</v>
      </c>
      <c r="I3" s="4"/>
      <c r="J3" s="4"/>
      <c r="K3" s="4"/>
      <c r="L3" s="41"/>
      <c r="M3" s="41"/>
      <c r="N3" s="41"/>
    </row>
    <row r="4" spans="1:15" x14ac:dyDescent="0.3">
      <c r="A4" s="44">
        <v>2003</v>
      </c>
      <c r="B4" s="52">
        <v>17.118881794199076</v>
      </c>
      <c r="C4" s="25">
        <v>14.783274728014865</v>
      </c>
      <c r="D4" s="52">
        <v>6.43</v>
      </c>
      <c r="E4" s="52">
        <v>1.84</v>
      </c>
      <c r="F4" s="53">
        <v>9.2807518526473505</v>
      </c>
      <c r="G4" s="52">
        <v>4.3624330000000002</v>
      </c>
      <c r="I4" s="4"/>
      <c r="J4" s="4"/>
      <c r="K4" s="4"/>
      <c r="L4" s="41"/>
      <c r="M4" s="41"/>
      <c r="N4" s="41"/>
    </row>
    <row r="5" spans="1:15" x14ac:dyDescent="0.3">
      <c r="A5" s="44">
        <v>2004</v>
      </c>
      <c r="B5" s="52">
        <v>17.541330806791404</v>
      </c>
      <c r="C5" s="25">
        <v>15.09247393367302</v>
      </c>
      <c r="D5" s="52">
        <v>6.38</v>
      </c>
      <c r="E5" s="52">
        <v>1.79</v>
      </c>
      <c r="F5" s="53">
        <v>9.6150649708454061</v>
      </c>
      <c r="G5" s="52">
        <v>4.5676069999999998</v>
      </c>
      <c r="I5" s="4"/>
      <c r="J5" s="4"/>
      <c r="K5" s="4"/>
      <c r="L5" s="41"/>
      <c r="M5" s="41"/>
      <c r="N5" s="41"/>
    </row>
    <row r="6" spans="1:15" x14ac:dyDescent="0.3">
      <c r="A6" s="44">
        <v>2005</v>
      </c>
      <c r="B6" s="52">
        <v>17.887612786032957</v>
      </c>
      <c r="C6" s="25">
        <v>15.332694437307984</v>
      </c>
      <c r="D6" s="52">
        <v>6.33</v>
      </c>
      <c r="E6" s="52">
        <v>1.73</v>
      </c>
      <c r="F6" s="53">
        <v>9.8915872155318674</v>
      </c>
      <c r="G6" s="52">
        <v>4.7539530000000001</v>
      </c>
      <c r="I6" s="4"/>
      <c r="J6" s="4"/>
      <c r="K6" s="4"/>
      <c r="L6" s="41"/>
      <c r="M6" s="41"/>
      <c r="N6" s="41"/>
    </row>
    <row r="7" spans="1:15" x14ac:dyDescent="0.3">
      <c r="A7" s="44">
        <v>2006</v>
      </c>
      <c r="B7" s="52">
        <v>18.204954970888483</v>
      </c>
      <c r="C7" s="25">
        <v>15.536146994693665</v>
      </c>
      <c r="D7" s="52">
        <v>6.26</v>
      </c>
      <c r="E7" s="52">
        <v>1.66</v>
      </c>
      <c r="F7" s="53">
        <v>10.132122020196903</v>
      </c>
      <c r="G7" s="52">
        <v>4.9284980000000003</v>
      </c>
      <c r="I7" s="4"/>
      <c r="J7" s="4"/>
      <c r="K7" s="4"/>
      <c r="L7" s="41"/>
      <c r="M7" s="41"/>
      <c r="N7" s="41"/>
    </row>
    <row r="8" spans="1:15" x14ac:dyDescent="0.3">
      <c r="A8" s="44">
        <v>2007</v>
      </c>
      <c r="B8" s="52">
        <v>18.509269612943843</v>
      </c>
      <c r="C8" s="25">
        <v>15.713880312487651</v>
      </c>
      <c r="D8" s="52">
        <v>6.2</v>
      </c>
      <c r="E8" s="52">
        <v>1.61</v>
      </c>
      <c r="F8" s="53">
        <v>10.324161376532388</v>
      </c>
      <c r="G8" s="52">
        <v>5.086163</v>
      </c>
      <c r="I8" s="4"/>
      <c r="J8" s="4"/>
      <c r="K8" s="4"/>
      <c r="L8" s="41"/>
      <c r="M8" s="41"/>
      <c r="N8" s="41"/>
    </row>
    <row r="9" spans="1:15" x14ac:dyDescent="0.3">
      <c r="A9" s="44">
        <v>2008</v>
      </c>
      <c r="B9" s="52">
        <v>18.812485988240599</v>
      </c>
      <c r="C9" s="25">
        <v>15.895146873403988</v>
      </c>
      <c r="D9" s="52">
        <v>6.16</v>
      </c>
      <c r="E9" s="52">
        <v>1.56</v>
      </c>
      <c r="F9" s="53">
        <v>10.513202654252449</v>
      </c>
      <c r="G9" s="52">
        <v>5.2498589999999998</v>
      </c>
      <c r="I9" s="4"/>
      <c r="J9" s="4"/>
      <c r="K9" s="4"/>
      <c r="L9" s="41"/>
      <c r="M9" s="41"/>
      <c r="N9" s="41"/>
    </row>
    <row r="10" spans="1:15" x14ac:dyDescent="0.3">
      <c r="A10" s="44">
        <v>2009</v>
      </c>
      <c r="B10" s="52">
        <v>19.185459262481412</v>
      </c>
      <c r="C10" s="25">
        <v>16.142985287639995</v>
      </c>
      <c r="D10" s="52">
        <v>6.15</v>
      </c>
      <c r="E10" s="52">
        <v>1.52</v>
      </c>
      <c r="F10" s="53">
        <v>10.725035430688475</v>
      </c>
      <c r="G10" s="52">
        <v>5.4326400000000001</v>
      </c>
      <c r="I10" s="4"/>
      <c r="J10" s="4"/>
      <c r="K10" s="4"/>
      <c r="L10" s="41"/>
      <c r="M10" s="41"/>
      <c r="N10" s="41"/>
    </row>
    <row r="11" spans="1:15" x14ac:dyDescent="0.3">
      <c r="A11" s="44">
        <v>2010</v>
      </c>
      <c r="B11" s="52">
        <v>19.614302509000645</v>
      </c>
      <c r="C11" s="25">
        <v>16.450524171244677</v>
      </c>
      <c r="D11" s="52">
        <v>6.19</v>
      </c>
      <c r="E11" s="52">
        <v>1.51</v>
      </c>
      <c r="F11" s="53">
        <v>10.983735281200618</v>
      </c>
      <c r="G11" s="52">
        <v>5.6461899999999998</v>
      </c>
      <c r="I11" s="4"/>
      <c r="J11" s="4"/>
      <c r="K11" s="4"/>
      <c r="L11" s="41"/>
      <c r="M11" s="41"/>
      <c r="N11" s="41"/>
    </row>
    <row r="12" spans="1:15" x14ac:dyDescent="0.3">
      <c r="A12" s="44">
        <v>2011</v>
      </c>
      <c r="B12" s="52">
        <v>20.159875481437101</v>
      </c>
      <c r="C12" s="25">
        <v>16.845712440054761</v>
      </c>
      <c r="D12" s="52">
        <v>6.22</v>
      </c>
      <c r="E12" s="52">
        <v>1.54</v>
      </c>
      <c r="F12" s="53">
        <v>11.292592140632745</v>
      </c>
      <c r="G12" s="52">
        <v>5.896655</v>
      </c>
      <c r="I12" s="4"/>
      <c r="J12" s="4"/>
      <c r="K12" s="4"/>
      <c r="L12" s="41"/>
      <c r="M12" s="41"/>
      <c r="N12" s="41"/>
    </row>
    <row r="13" spans="1:15" x14ac:dyDescent="0.3">
      <c r="A13" s="44">
        <v>2012</v>
      </c>
      <c r="B13" s="52">
        <v>20.724991682892995</v>
      </c>
      <c r="C13" s="25">
        <v>17.24720768497869</v>
      </c>
      <c r="D13" s="52">
        <v>6.23</v>
      </c>
      <c r="E13" s="52">
        <v>1.48</v>
      </c>
      <c r="F13" s="53">
        <v>11.598780998329248</v>
      </c>
      <c r="G13" s="52">
        <v>6.1552819999999997</v>
      </c>
      <c r="I13" s="4"/>
      <c r="J13" s="4"/>
      <c r="K13" s="4"/>
      <c r="L13" s="41"/>
      <c r="M13" s="41"/>
      <c r="N13" s="41"/>
      <c r="O13" s="41"/>
    </row>
    <row r="14" spans="1:15" x14ac:dyDescent="0.3">
      <c r="A14" s="44">
        <v>2013</v>
      </c>
      <c r="B14" s="52">
        <v>21.044806503751413</v>
      </c>
      <c r="C14" s="25">
        <v>17.45182257630875</v>
      </c>
      <c r="D14" s="52">
        <v>6.01</v>
      </c>
      <c r="E14" s="52">
        <v>1.19</v>
      </c>
      <c r="F14" s="53">
        <v>11.789213457949581</v>
      </c>
      <c r="G14" s="52">
        <v>6.3591139999999999</v>
      </c>
      <c r="I14" s="4"/>
      <c r="J14" s="4"/>
      <c r="K14" s="4"/>
      <c r="L14" s="41"/>
      <c r="M14" s="41"/>
      <c r="N14" s="41"/>
      <c r="O14" s="41"/>
    </row>
    <row r="15" spans="1:15" x14ac:dyDescent="0.3">
      <c r="A15" s="44">
        <v>2014</v>
      </c>
      <c r="B15" s="52">
        <v>21.293110768854262</v>
      </c>
      <c r="C15" s="25">
        <v>17.613019880619802</v>
      </c>
      <c r="D15" s="52">
        <v>5.77</v>
      </c>
      <c r="E15" s="52">
        <v>1.1000000000000001</v>
      </c>
      <c r="F15" s="53">
        <v>11.965103635287248</v>
      </c>
      <c r="G15" s="52">
        <v>6.5604399999999998</v>
      </c>
      <c r="I15" s="4"/>
      <c r="J15" s="4"/>
      <c r="K15" s="4"/>
      <c r="L15" s="41"/>
      <c r="M15" s="41"/>
      <c r="N15" s="41"/>
      <c r="O15" s="41"/>
    </row>
    <row r="16" spans="1:15" x14ac:dyDescent="0.3">
      <c r="A16" s="44">
        <v>2015</v>
      </c>
      <c r="B16" s="52">
        <v>21.367623802509922</v>
      </c>
      <c r="C16" s="25">
        <v>17.63116962875548</v>
      </c>
      <c r="D16" s="52">
        <v>5.44</v>
      </c>
      <c r="E16" s="52">
        <v>0.93</v>
      </c>
      <c r="F16" s="53">
        <v>12.066073296256539</v>
      </c>
      <c r="G16" s="52">
        <v>6.722092</v>
      </c>
      <c r="I16" s="4"/>
      <c r="J16" s="4"/>
      <c r="K16" s="4"/>
      <c r="L16" s="41"/>
      <c r="M16" s="41"/>
      <c r="N16" s="41"/>
      <c r="O16" s="41"/>
    </row>
    <row r="17" spans="1:15" x14ac:dyDescent="0.3">
      <c r="A17" s="44">
        <v>2016</v>
      </c>
      <c r="B17" s="52">
        <v>21.389811923632031</v>
      </c>
      <c r="C17" s="25">
        <v>17.610560070673156</v>
      </c>
      <c r="D17" s="52">
        <v>5.17</v>
      </c>
      <c r="E17" s="52">
        <v>0.89</v>
      </c>
      <c r="F17" s="53">
        <v>12.149178916736313</v>
      </c>
      <c r="G17" s="52">
        <v>6.8695519999999997</v>
      </c>
      <c r="I17" s="4"/>
      <c r="J17" s="4"/>
      <c r="K17" s="4"/>
      <c r="L17" s="41"/>
      <c r="M17" s="41"/>
      <c r="N17" s="41"/>
      <c r="O17" s="41"/>
    </row>
    <row r="18" spans="1:15" x14ac:dyDescent="0.3">
      <c r="A18" s="44">
        <v>2017</v>
      </c>
      <c r="B18" s="52">
        <v>21.401903269594538</v>
      </c>
      <c r="C18" s="25">
        <v>17.591123953754177</v>
      </c>
      <c r="D18" s="52">
        <v>4.96</v>
      </c>
      <c r="E18" s="52">
        <v>0.89</v>
      </c>
      <c r="F18" s="53">
        <v>12.237626501072615</v>
      </c>
      <c r="G18" s="52">
        <v>7.0202749999999998</v>
      </c>
      <c r="I18" s="4"/>
      <c r="J18" s="4"/>
      <c r="K18" s="4"/>
      <c r="L18" s="41"/>
      <c r="M18" s="41"/>
      <c r="N18" s="41"/>
      <c r="O18" s="41"/>
    </row>
    <row r="19" spans="1:15" x14ac:dyDescent="0.3">
      <c r="A19" s="44">
        <v>2018</v>
      </c>
      <c r="B19" s="25">
        <v>21.390308451284007</v>
      </c>
      <c r="C19" s="25">
        <v>17.55468203271791</v>
      </c>
      <c r="D19" s="25">
        <v>4.8</v>
      </c>
      <c r="E19" s="25">
        <v>0.85</v>
      </c>
      <c r="F19" s="13">
        <v>12.309737426796065</v>
      </c>
      <c r="G19" s="25">
        <v>7.1683539999999999</v>
      </c>
      <c r="I19" s="4"/>
      <c r="J19" s="4"/>
      <c r="K19" s="4"/>
      <c r="L19" s="41"/>
      <c r="M19" s="41"/>
      <c r="N19" s="41"/>
      <c r="O19" s="41"/>
    </row>
    <row r="20" spans="1:15" x14ac:dyDescent="0.3">
      <c r="A20" s="44">
        <v>2019</v>
      </c>
      <c r="B20" s="25">
        <v>21.304452467207543</v>
      </c>
      <c r="C20" s="25">
        <v>17.457825292079164</v>
      </c>
      <c r="D20" s="25">
        <v>4.66</v>
      </c>
      <c r="E20" s="25">
        <v>0.81</v>
      </c>
      <c r="F20" s="13">
        <v>12.364995838064344</v>
      </c>
      <c r="G20" s="25">
        <v>7.3115629999999996</v>
      </c>
      <c r="I20" s="4"/>
      <c r="J20" s="4"/>
      <c r="K20" s="4"/>
      <c r="L20" s="41"/>
      <c r="M20" s="41"/>
      <c r="N20" s="41"/>
      <c r="O20" s="41"/>
    </row>
    <row r="21" spans="1:15" x14ac:dyDescent="0.3">
      <c r="A21" s="44">
        <v>2020</v>
      </c>
      <c r="B21" s="25">
        <v>21.176555432347151</v>
      </c>
      <c r="C21" s="25">
        <v>17.329080346872509</v>
      </c>
      <c r="D21" s="25">
        <v>4.5599999999999996</v>
      </c>
      <c r="E21" s="25">
        <v>0.8</v>
      </c>
      <c r="F21" s="13">
        <v>12.413755449927596</v>
      </c>
      <c r="G21" s="25">
        <v>7.4485799999999998</v>
      </c>
      <c r="I21" s="4"/>
      <c r="J21" s="4"/>
      <c r="K21" s="4"/>
      <c r="L21" s="41"/>
      <c r="M21" s="41"/>
      <c r="N21" s="41"/>
      <c r="O21" s="41"/>
    </row>
    <row r="22" spans="1:15" x14ac:dyDescent="0.3">
      <c r="A22" s="44">
        <v>2021</v>
      </c>
      <c r="B22" s="25">
        <v>21.048877681470273</v>
      </c>
      <c r="C22" s="25">
        <v>17.200692540250849</v>
      </c>
      <c r="D22" s="51">
        <v>4.5199999999999996</v>
      </c>
      <c r="E22" s="25">
        <v>0.82</v>
      </c>
      <c r="F22" s="13">
        <v>12.483700119264766</v>
      </c>
      <c r="G22" s="25">
        <v>7.570309</v>
      </c>
      <c r="O22" s="41"/>
    </row>
    <row r="23" spans="1:15" x14ac:dyDescent="0.3">
      <c r="A23" s="44">
        <v>2022</v>
      </c>
      <c r="B23" s="25">
        <v>20.865024731912126</v>
      </c>
      <c r="C23" s="25">
        <v>17.02448483928481</v>
      </c>
      <c r="D23" s="51">
        <v>4.49</v>
      </c>
      <c r="E23" s="25">
        <v>0.8</v>
      </c>
      <c r="F23" s="13">
        <v>12.53854298472206</v>
      </c>
      <c r="G23" s="25">
        <v>7.6931700000000003</v>
      </c>
      <c r="O23" s="41"/>
    </row>
    <row r="24" spans="1:15" x14ac:dyDescent="0.3">
      <c r="A24" s="44">
        <v>2023</v>
      </c>
      <c r="B24" s="25">
        <v>20.681100731828842</v>
      </c>
      <c r="C24" s="25">
        <v>16.852849142186681</v>
      </c>
      <c r="D24" s="25">
        <v>4.5199999999999996</v>
      </c>
      <c r="E24" s="25">
        <v>0.85</v>
      </c>
      <c r="F24" s="13">
        <v>12.609257901203593</v>
      </c>
      <c r="G24" s="25">
        <v>7.8404870000000004</v>
      </c>
      <c r="O24" s="41"/>
    </row>
    <row r="25" spans="1:15" x14ac:dyDescent="0.3">
      <c r="A25" s="44">
        <v>2024</v>
      </c>
      <c r="B25" s="25">
        <v>20.498875064366196</v>
      </c>
      <c r="C25" s="25">
        <v>16.680930065021585</v>
      </c>
      <c r="D25" s="25">
        <v>4.5199999999999996</v>
      </c>
      <c r="E25" s="25">
        <v>0.88</v>
      </c>
      <c r="F25" s="13">
        <v>12.697085192599658</v>
      </c>
      <c r="G25" s="25">
        <v>8.0011829999999993</v>
      </c>
      <c r="O25" s="41"/>
    </row>
    <row r="26" spans="1:15" x14ac:dyDescent="0.3">
      <c r="O26" s="41"/>
    </row>
    <row r="27" spans="1:15" x14ac:dyDescent="0.3">
      <c r="O27" s="41"/>
    </row>
    <row r="28" spans="1:15" x14ac:dyDescent="0.3">
      <c r="O28" s="41"/>
    </row>
    <row r="29" spans="1:15" x14ac:dyDescent="0.3">
      <c r="O29" s="41"/>
    </row>
    <row r="30" spans="1:15" x14ac:dyDescent="0.3">
      <c r="O30" s="41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U23"/>
  <sheetViews>
    <sheetView tabSelected="1" workbookViewId="0">
      <selection activeCell="B1" sqref="B1:G23"/>
    </sheetView>
  </sheetViews>
  <sheetFormatPr defaultRowHeight="14.4" x14ac:dyDescent="0.3"/>
  <cols>
    <col min="2" max="2" width="11.33203125" customWidth="1"/>
    <col min="3" max="3" width="12" customWidth="1"/>
    <col min="4" max="4" width="12.109375" bestFit="1" customWidth="1"/>
    <col min="5" max="6" width="11.33203125" customWidth="1"/>
    <col min="7" max="7" width="11.44140625" bestFit="1" customWidth="1"/>
  </cols>
  <sheetData>
    <row r="1" spans="2:21" x14ac:dyDescent="0.3">
      <c r="B1" s="1"/>
      <c r="C1" s="24" t="s">
        <v>118</v>
      </c>
      <c r="D1" s="24" t="s">
        <v>115</v>
      </c>
      <c r="E1" s="24" t="s">
        <v>120</v>
      </c>
      <c r="F1" s="24" t="s">
        <v>119</v>
      </c>
      <c r="G1" s="17" t="s">
        <v>9</v>
      </c>
    </row>
    <row r="2" spans="2:21" x14ac:dyDescent="0.3">
      <c r="B2" s="1" t="s">
        <v>74</v>
      </c>
      <c r="C2" s="55">
        <v>-1.5254862503494473</v>
      </c>
      <c r="D2" s="55">
        <v>3.456930766075355</v>
      </c>
      <c r="E2" s="55">
        <v>1.5338359421483598</v>
      </c>
      <c r="F2" s="55">
        <v>1.4026783293724026</v>
      </c>
      <c r="G2" s="55">
        <v>0.92398188959368022</v>
      </c>
      <c r="I2" s="4"/>
      <c r="J2" s="4"/>
      <c r="K2" s="4"/>
      <c r="L2" s="4"/>
      <c r="M2" s="4"/>
      <c r="N2" s="4"/>
    </row>
    <row r="3" spans="2:21" x14ac:dyDescent="0.3">
      <c r="B3" s="1" t="s">
        <v>75</v>
      </c>
      <c r="C3" s="55">
        <v>-1.105633960168664</v>
      </c>
      <c r="D3" s="55">
        <v>3.3156824205632063</v>
      </c>
      <c r="E3" s="55">
        <v>1.4892073796285865</v>
      </c>
      <c r="F3" s="55">
        <v>1.6074626193657744</v>
      </c>
      <c r="G3" s="55">
        <v>1.0570655656057089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2:21" x14ac:dyDescent="0.3">
      <c r="B4" s="1" t="s">
        <v>76</v>
      </c>
      <c r="C4" s="55">
        <v>-0.58664684529926048</v>
      </c>
      <c r="D4" s="55">
        <v>2.7312457447141085</v>
      </c>
      <c r="E4" s="55">
        <v>1.5821173795860004</v>
      </c>
      <c r="F4" s="55">
        <v>1.7171054125461445</v>
      </c>
      <c r="G4" s="55">
        <v>1.1633772003211733</v>
      </c>
      <c r="I4" s="4"/>
      <c r="J4" s="4"/>
      <c r="K4" s="4"/>
      <c r="L4" s="4"/>
      <c r="M4" s="4"/>
      <c r="N4" s="4"/>
    </row>
    <row r="5" spans="2:21" x14ac:dyDescent="0.3">
      <c r="B5" s="1" t="s">
        <v>77</v>
      </c>
      <c r="C5" s="55">
        <v>-0.19497674045008631</v>
      </c>
      <c r="D5" s="55">
        <v>1.8305622779010953</v>
      </c>
      <c r="E5" s="55">
        <v>1.818691493822423</v>
      </c>
      <c r="F5" s="55">
        <v>1.7677626483605164</v>
      </c>
      <c r="G5" s="55">
        <v>1.2031410011284212</v>
      </c>
      <c r="I5" s="4"/>
      <c r="J5" s="4"/>
      <c r="K5" s="4"/>
      <c r="L5" s="4"/>
      <c r="M5" s="4"/>
      <c r="N5" s="4"/>
    </row>
    <row r="6" spans="2:21" x14ac:dyDescent="0.3">
      <c r="B6" s="1" t="s">
        <v>78</v>
      </c>
      <c r="C6" s="55">
        <v>0.15415071246046388</v>
      </c>
      <c r="D6" s="55">
        <v>1.4017817381254141</v>
      </c>
      <c r="E6" s="55">
        <v>1.8630509626656313</v>
      </c>
      <c r="F6" s="55">
        <v>2.1448657518076231</v>
      </c>
      <c r="G6" s="55">
        <v>1.2713443718326212</v>
      </c>
      <c r="I6" s="4"/>
      <c r="J6" s="4"/>
      <c r="K6" s="4"/>
      <c r="L6" s="4"/>
      <c r="M6" s="4"/>
      <c r="N6" s="4"/>
    </row>
    <row r="7" spans="2:21" x14ac:dyDescent="0.3">
      <c r="B7" s="1" t="s">
        <v>79</v>
      </c>
      <c r="C7" s="55">
        <v>0.4716631229376344</v>
      </c>
      <c r="D7" s="55">
        <v>0.96615753362522594</v>
      </c>
      <c r="E7" s="55">
        <v>2.0077035534565919</v>
      </c>
      <c r="F7" s="55">
        <v>2.3475967428025064</v>
      </c>
      <c r="G7" s="55">
        <v>1.3532532452223907</v>
      </c>
      <c r="I7" s="4"/>
      <c r="J7" s="4"/>
      <c r="K7" s="4"/>
      <c r="L7" s="4"/>
      <c r="M7" s="4"/>
      <c r="N7" s="4"/>
    </row>
    <row r="8" spans="2:21" x14ac:dyDescent="0.3">
      <c r="B8" s="1" t="s">
        <v>80</v>
      </c>
      <c r="C8" s="55">
        <v>0.70922039967428452</v>
      </c>
      <c r="D8" s="55">
        <v>0.55770883162278317</v>
      </c>
      <c r="E8" s="55">
        <v>2.1879956734516255</v>
      </c>
      <c r="F8" s="55">
        <v>2.4900977019892041</v>
      </c>
      <c r="G8" s="55">
        <v>1.4274886959602553</v>
      </c>
      <c r="I8" s="4"/>
      <c r="J8" s="4"/>
      <c r="K8" s="4"/>
      <c r="L8" s="4"/>
      <c r="M8" s="4"/>
      <c r="N8" s="4"/>
    </row>
    <row r="9" spans="2:21" x14ac:dyDescent="0.3">
      <c r="B9" s="1" t="s">
        <v>81</v>
      </c>
      <c r="C9" s="55">
        <v>0.79544154206225548</v>
      </c>
      <c r="D9" s="55">
        <v>0.15258299164392924</v>
      </c>
      <c r="E9" s="55">
        <v>2.3875421779834904</v>
      </c>
      <c r="F9" s="55">
        <v>2.6720641922600605</v>
      </c>
      <c r="G9" s="55">
        <v>1.4721109871170397</v>
      </c>
      <c r="I9" s="4"/>
      <c r="J9" s="4"/>
      <c r="K9" s="4"/>
      <c r="L9" s="4"/>
      <c r="M9" s="4"/>
      <c r="N9" s="4"/>
    </row>
    <row r="10" spans="2:21" x14ac:dyDescent="0.3">
      <c r="B10" s="1" t="s">
        <v>82</v>
      </c>
      <c r="C10" s="55">
        <v>1.0909472344541074</v>
      </c>
      <c r="D10" s="55">
        <v>-0.93221764378172234</v>
      </c>
      <c r="E10" s="55">
        <v>2.8829848648691545</v>
      </c>
      <c r="F10" s="55">
        <v>2.8317965914255727</v>
      </c>
      <c r="G10" s="55">
        <v>1.5673221024722861</v>
      </c>
      <c r="I10" s="4"/>
      <c r="J10" s="4"/>
      <c r="K10" s="4"/>
      <c r="L10" s="4"/>
      <c r="M10" s="4"/>
      <c r="N10" s="4"/>
    </row>
    <row r="11" spans="2:21" x14ac:dyDescent="0.3">
      <c r="B11" s="1" t="s">
        <v>83</v>
      </c>
      <c r="C11" s="55">
        <v>1.3807722674513814</v>
      </c>
      <c r="D11" s="55">
        <v>-1.3050691143571724</v>
      </c>
      <c r="E11" s="55">
        <v>2.90473480053637</v>
      </c>
      <c r="F11" s="55">
        <v>2.9328009344140522</v>
      </c>
      <c r="G11" s="55">
        <v>1.6171488372424241</v>
      </c>
      <c r="I11" s="4"/>
      <c r="J11" s="4"/>
      <c r="K11" s="4"/>
      <c r="L11" s="4"/>
      <c r="M11" s="4"/>
      <c r="N11" s="4"/>
    </row>
    <row r="12" spans="2:21" x14ac:dyDescent="0.3">
      <c r="B12" s="1" t="s">
        <v>84</v>
      </c>
      <c r="C12" s="55">
        <v>1.5343019398851336</v>
      </c>
      <c r="D12" s="55">
        <v>-1.6349912480796251</v>
      </c>
      <c r="E12" s="55">
        <v>2.9198544913467677</v>
      </c>
      <c r="F12" s="55">
        <v>2.9195100314495659</v>
      </c>
      <c r="G12" s="55">
        <v>1.6293917305890575</v>
      </c>
      <c r="I12" s="4"/>
      <c r="J12" s="4"/>
      <c r="K12" s="4"/>
      <c r="L12" s="4"/>
      <c r="M12" s="4"/>
      <c r="N12" s="4"/>
    </row>
    <row r="13" spans="2:21" x14ac:dyDescent="0.3">
      <c r="B13" s="1" t="s">
        <v>85</v>
      </c>
      <c r="C13" s="55">
        <v>1.4523927063650846</v>
      </c>
      <c r="D13" s="55">
        <v>-1.5867810607996156</v>
      </c>
      <c r="E13" s="55">
        <v>2.8791463968143827</v>
      </c>
      <c r="F13" s="55">
        <v>3.0388959095831756</v>
      </c>
      <c r="G13" s="55">
        <v>1.6359285942778905</v>
      </c>
      <c r="I13" s="4"/>
      <c r="J13" s="4"/>
      <c r="K13" s="4"/>
      <c r="L13" s="4"/>
      <c r="M13" s="4"/>
      <c r="N13" s="4"/>
    </row>
    <row r="14" spans="2:21" x14ac:dyDescent="0.3">
      <c r="B14" s="1" t="s">
        <v>86</v>
      </c>
      <c r="C14" s="55">
        <v>1.2789840534294576</v>
      </c>
      <c r="D14" s="55">
        <v>-1.3057637335338137</v>
      </c>
      <c r="E14" s="55">
        <v>2.7240877530582677</v>
      </c>
      <c r="F14" s="55">
        <v>3.0217782787913552</v>
      </c>
      <c r="G14" s="55">
        <v>1.5938248555233914</v>
      </c>
      <c r="I14" s="4"/>
      <c r="J14" s="4"/>
      <c r="K14" s="4"/>
      <c r="L14" s="4"/>
      <c r="M14" s="4"/>
      <c r="N14" s="4"/>
    </row>
    <row r="15" spans="2:21" x14ac:dyDescent="0.3">
      <c r="B15" s="1" t="s">
        <v>68</v>
      </c>
      <c r="C15" s="55">
        <v>1.1447207159393757</v>
      </c>
      <c r="D15" s="55">
        <v>-1.4006577213001337</v>
      </c>
      <c r="E15" s="55">
        <v>2.5585393122942848</v>
      </c>
      <c r="F15" s="55">
        <v>2.9825468352616973</v>
      </c>
      <c r="G15" s="55">
        <v>1.4836085605848359</v>
      </c>
      <c r="I15" s="4"/>
      <c r="J15" s="4"/>
      <c r="K15" s="4"/>
      <c r="L15" s="4"/>
      <c r="M15" s="4"/>
      <c r="N15" s="4"/>
    </row>
    <row r="16" spans="2:21" x14ac:dyDescent="0.3">
      <c r="B16" s="1" t="s">
        <v>87</v>
      </c>
      <c r="C16" s="55">
        <v>1.0994319443237077</v>
      </c>
      <c r="D16" s="55">
        <v>-1.3600148457160934</v>
      </c>
      <c r="E16" s="55">
        <v>2.4488425317518066</v>
      </c>
      <c r="F16" s="55">
        <v>2.9278786301166551</v>
      </c>
      <c r="G16" s="55">
        <v>1.4449557946549718</v>
      </c>
      <c r="I16" s="4"/>
      <c r="J16" s="4"/>
      <c r="K16" s="4"/>
      <c r="L16" s="4"/>
      <c r="M16" s="4"/>
      <c r="N16" s="4"/>
    </row>
    <row r="17" spans="2:14" x14ac:dyDescent="0.3">
      <c r="B17" s="1" t="s">
        <v>91</v>
      </c>
      <c r="C17" s="55">
        <v>1.3657982021451374</v>
      </c>
      <c r="D17" s="55">
        <v>-1.3629397666229761</v>
      </c>
      <c r="E17" s="55">
        <v>2.3465270973986905</v>
      </c>
      <c r="F17" s="55">
        <v>2.9910078125528901</v>
      </c>
      <c r="G17" s="55">
        <v>1.4998438241863981</v>
      </c>
      <c r="I17" s="4"/>
      <c r="J17" s="4"/>
      <c r="K17" s="4"/>
      <c r="L17" s="4"/>
      <c r="M17" s="4"/>
      <c r="N17" s="4"/>
    </row>
    <row r="18" spans="2:14" x14ac:dyDescent="0.3">
      <c r="B18" s="1" t="s">
        <v>100</v>
      </c>
      <c r="C18" s="55">
        <v>1.1148157248450579</v>
      </c>
      <c r="D18" s="55">
        <v>-0.44535007931328607</v>
      </c>
      <c r="E18" s="55">
        <v>2.2094225244619778</v>
      </c>
      <c r="F18" s="55">
        <v>2.9699196309841178</v>
      </c>
      <c r="G18" s="55">
        <v>1.5301759483938107</v>
      </c>
      <c r="I18" s="4"/>
      <c r="J18" s="4"/>
      <c r="K18" s="4"/>
      <c r="L18" s="4"/>
      <c r="M18" s="4"/>
      <c r="N18" s="4"/>
    </row>
    <row r="19" spans="2:14" x14ac:dyDescent="0.3">
      <c r="B19" s="1" t="s">
        <v>111</v>
      </c>
      <c r="C19" s="55">
        <v>0.9019783413862652</v>
      </c>
      <c r="D19" s="55">
        <v>0.1911235704342634</v>
      </c>
      <c r="E19" s="55">
        <v>1.9695661871644419</v>
      </c>
      <c r="F19" s="55">
        <v>2.8838406163599553</v>
      </c>
      <c r="G19" s="55">
        <v>1.4630923034033501</v>
      </c>
      <c r="I19" s="4"/>
      <c r="J19" s="4"/>
      <c r="K19" s="4"/>
      <c r="L19" s="4"/>
      <c r="M19" s="4"/>
    </row>
    <row r="20" spans="2:14" x14ac:dyDescent="0.3">
      <c r="B20" s="54" t="s">
        <v>124</v>
      </c>
      <c r="C20" s="74">
        <v>0.67609415180464771</v>
      </c>
      <c r="D20" s="74">
        <v>0.31724957897339467</v>
      </c>
      <c r="E20" s="74">
        <v>1.4294273099055701</v>
      </c>
      <c r="F20" s="74">
        <v>1.6523189519161829</v>
      </c>
      <c r="G20" s="74">
        <v>1.0591625182509674</v>
      </c>
    </row>
    <row r="21" spans="2:14" x14ac:dyDescent="0.3">
      <c r="B21" s="1" t="s">
        <v>133</v>
      </c>
      <c r="C21" s="55">
        <v>0.47112037751171171</v>
      </c>
      <c r="D21" s="55">
        <v>1.2863095742328807</v>
      </c>
      <c r="E21" s="55">
        <v>1.346045440476703</v>
      </c>
      <c r="F21" s="55">
        <v>2.2144513025292643</v>
      </c>
      <c r="G21" s="55">
        <v>1.1715534229929943</v>
      </c>
    </row>
    <row r="22" spans="2:14" x14ac:dyDescent="0.3">
      <c r="B22" s="1" t="s">
        <v>136</v>
      </c>
      <c r="C22" s="82">
        <v>0.30383909458836411</v>
      </c>
      <c r="D22" s="82">
        <v>2.1170965677088049</v>
      </c>
      <c r="E22" s="82">
        <v>1.3608413786144491</v>
      </c>
      <c r="F22" s="82">
        <v>2.9153036819623757</v>
      </c>
      <c r="G22" s="82">
        <v>1.3343988805763132</v>
      </c>
    </row>
    <row r="23" spans="2:14" x14ac:dyDescent="0.3">
      <c r="B23" s="1" t="s">
        <v>137</v>
      </c>
      <c r="C23" s="82">
        <v>0.28077698891999864</v>
      </c>
      <c r="D23" s="82">
        <v>2.1830539813859886</v>
      </c>
      <c r="E23" s="82">
        <v>1.355425709000998</v>
      </c>
      <c r="F23" s="82">
        <v>2.8351942259259943</v>
      </c>
      <c r="G23" s="82">
        <v>1.3347446170841519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41"/>
  <sheetViews>
    <sheetView workbookViewId="0">
      <pane xSplit="1" topLeftCell="B1" activePane="topRight" state="frozen"/>
      <selection pane="topRight" activeCell="B3" sqref="B3:P20"/>
    </sheetView>
  </sheetViews>
  <sheetFormatPr defaultRowHeight="14.4" x14ac:dyDescent="0.3"/>
  <cols>
    <col min="2" max="4" width="11.33203125" bestFit="1" customWidth="1"/>
    <col min="5" max="7" width="10.33203125" bestFit="1" customWidth="1"/>
    <col min="8" max="9" width="9.44140625" bestFit="1" customWidth="1"/>
    <col min="10" max="13" width="10.33203125" bestFit="1" customWidth="1"/>
    <col min="14" max="16" width="11.33203125" bestFit="1" customWidth="1"/>
    <col min="18" max="18" width="9.6640625" bestFit="1" customWidth="1"/>
    <col min="19" max="19" width="10.33203125" bestFit="1" customWidth="1"/>
  </cols>
  <sheetData>
    <row r="1" spans="1:19" x14ac:dyDescent="0.3">
      <c r="A1" s="8"/>
      <c r="B1" s="8" t="s">
        <v>97</v>
      </c>
      <c r="C1" s="8"/>
      <c r="D1" s="8"/>
      <c r="E1" s="8" t="s">
        <v>6</v>
      </c>
      <c r="F1" s="8"/>
      <c r="G1" s="8"/>
      <c r="H1" s="8" t="s">
        <v>7</v>
      </c>
      <c r="I1" s="8"/>
      <c r="J1" s="8"/>
      <c r="K1" s="8" t="s">
        <v>8</v>
      </c>
      <c r="L1" s="8"/>
      <c r="M1" s="8"/>
      <c r="N1" s="8" t="s">
        <v>23</v>
      </c>
      <c r="O1" s="8"/>
      <c r="P1" s="8"/>
    </row>
    <row r="2" spans="1:19" x14ac:dyDescent="0.3">
      <c r="A2" s="8"/>
      <c r="B2" s="8" t="s">
        <v>21</v>
      </c>
      <c r="C2" s="8" t="s">
        <v>22</v>
      </c>
      <c r="D2" s="8" t="s">
        <v>9</v>
      </c>
      <c r="E2" s="8" t="s">
        <v>21</v>
      </c>
      <c r="F2" s="8" t="s">
        <v>22</v>
      </c>
      <c r="G2" s="8" t="s">
        <v>9</v>
      </c>
      <c r="H2" s="8" t="s">
        <v>21</v>
      </c>
      <c r="I2" s="8" t="s">
        <v>22</v>
      </c>
      <c r="J2" s="8" t="s">
        <v>9</v>
      </c>
      <c r="K2" s="8" t="s">
        <v>21</v>
      </c>
      <c r="L2" s="8" t="s">
        <v>22</v>
      </c>
      <c r="M2" s="8" t="s">
        <v>9</v>
      </c>
      <c r="N2" s="8" t="s">
        <v>21</v>
      </c>
      <c r="O2" s="8" t="s">
        <v>22</v>
      </c>
      <c r="P2" s="8" t="s">
        <v>9</v>
      </c>
    </row>
    <row r="3" spans="1:19" x14ac:dyDescent="0.3">
      <c r="A3" s="8" t="s">
        <v>24</v>
      </c>
      <c r="B3" s="14">
        <v>2681519</v>
      </c>
      <c r="C3" s="14">
        <v>2605478</v>
      </c>
      <c r="D3" s="14">
        <v>5286997</v>
      </c>
      <c r="E3" s="14">
        <v>218019</v>
      </c>
      <c r="F3" s="14">
        <v>211198</v>
      </c>
      <c r="G3" s="14">
        <v>429217</v>
      </c>
      <c r="H3" s="14">
        <v>38887</v>
      </c>
      <c r="I3" s="14">
        <v>37557</v>
      </c>
      <c r="J3" s="14">
        <v>76444</v>
      </c>
      <c r="K3" s="14">
        <v>85461</v>
      </c>
      <c r="L3" s="14">
        <v>83014</v>
      </c>
      <c r="M3" s="14">
        <v>168475</v>
      </c>
      <c r="N3" s="14">
        <v>3023886</v>
      </c>
      <c r="O3" s="14">
        <v>2937247</v>
      </c>
      <c r="P3" s="14">
        <v>5961133</v>
      </c>
      <c r="Q3">
        <f>SUM(P6:P9)/P20*100</f>
        <v>33.092477733874922</v>
      </c>
      <c r="R3" s="5"/>
      <c r="S3" s="15"/>
    </row>
    <row r="4" spans="1:19" x14ac:dyDescent="0.3">
      <c r="A4" s="8" t="s">
        <v>25</v>
      </c>
      <c r="B4" s="14">
        <v>2473275</v>
      </c>
      <c r="C4" s="14">
        <v>2403561</v>
      </c>
      <c r="D4" s="14">
        <v>4876836</v>
      </c>
      <c r="E4" s="14">
        <v>214559</v>
      </c>
      <c r="F4" s="14">
        <v>208317</v>
      </c>
      <c r="G4" s="14">
        <v>422876</v>
      </c>
      <c r="H4" s="14">
        <v>45404</v>
      </c>
      <c r="I4" s="14">
        <v>43647</v>
      </c>
      <c r="J4" s="14">
        <v>89051</v>
      </c>
      <c r="K4" s="14">
        <v>108898</v>
      </c>
      <c r="L4" s="14">
        <v>105846</v>
      </c>
      <c r="M4" s="14">
        <v>214744</v>
      </c>
      <c r="N4" s="14">
        <v>2842136</v>
      </c>
      <c r="O4" s="14">
        <v>2761371</v>
      </c>
      <c r="P4" s="14">
        <v>5603507</v>
      </c>
      <c r="R4" s="5"/>
      <c r="S4" s="15"/>
    </row>
    <row r="5" spans="1:19" x14ac:dyDescent="0.3">
      <c r="A5" s="8" t="s">
        <v>26</v>
      </c>
      <c r="B5" s="14">
        <v>2505985</v>
      </c>
      <c r="C5" s="14">
        <v>2459386</v>
      </c>
      <c r="D5" s="14">
        <v>4965371</v>
      </c>
      <c r="E5" s="14">
        <v>225537</v>
      </c>
      <c r="F5" s="14">
        <v>219613</v>
      </c>
      <c r="G5" s="14">
        <v>445150</v>
      </c>
      <c r="H5" s="14">
        <v>51673</v>
      </c>
      <c r="I5" s="14">
        <v>49410</v>
      </c>
      <c r="J5" s="14">
        <v>101083</v>
      </c>
      <c r="K5" s="14">
        <v>127185</v>
      </c>
      <c r="L5" s="14">
        <v>123930</v>
      </c>
      <c r="M5" s="14">
        <v>251115</v>
      </c>
      <c r="N5" s="14">
        <v>2910380</v>
      </c>
      <c r="O5" s="14">
        <v>2852339</v>
      </c>
      <c r="P5" s="14">
        <v>5762719</v>
      </c>
      <c r="R5" s="5"/>
      <c r="S5" s="15"/>
    </row>
    <row r="6" spans="1:19" x14ac:dyDescent="0.3">
      <c r="A6" s="8" t="s">
        <v>27</v>
      </c>
      <c r="B6" s="14">
        <v>2352394</v>
      </c>
      <c r="C6" s="14">
        <v>2334371</v>
      </c>
      <c r="D6" s="14">
        <v>4686765</v>
      </c>
      <c r="E6" s="14">
        <v>225994</v>
      </c>
      <c r="F6" s="14">
        <v>221082</v>
      </c>
      <c r="G6" s="14">
        <v>447076</v>
      </c>
      <c r="H6" s="14">
        <v>49060</v>
      </c>
      <c r="I6" s="14">
        <v>46482</v>
      </c>
      <c r="J6" s="14">
        <v>95542</v>
      </c>
      <c r="K6" s="14">
        <v>129765</v>
      </c>
      <c r="L6" s="14">
        <v>127296</v>
      </c>
      <c r="M6" s="14">
        <v>257061</v>
      </c>
      <c r="N6" s="14">
        <v>2757213</v>
      </c>
      <c r="O6" s="14">
        <v>2729231</v>
      </c>
      <c r="P6" s="14">
        <v>5486444</v>
      </c>
      <c r="R6" s="5"/>
      <c r="S6" s="15"/>
    </row>
    <row r="7" spans="1:19" x14ac:dyDescent="0.3">
      <c r="A7" s="8" t="s">
        <v>28</v>
      </c>
      <c r="B7" s="14">
        <v>1995803</v>
      </c>
      <c r="C7" s="14">
        <v>1983911</v>
      </c>
      <c r="D7" s="14">
        <v>3979714</v>
      </c>
      <c r="E7" s="14">
        <v>205596</v>
      </c>
      <c r="F7" s="14">
        <v>201720</v>
      </c>
      <c r="G7" s="14">
        <v>407316</v>
      </c>
      <c r="H7" s="14">
        <v>51534</v>
      </c>
      <c r="I7" s="14">
        <v>45299</v>
      </c>
      <c r="J7" s="14">
        <v>96833</v>
      </c>
      <c r="K7" s="14">
        <v>116469</v>
      </c>
      <c r="L7" s="14">
        <v>116300</v>
      </c>
      <c r="M7" s="14">
        <v>232769</v>
      </c>
      <c r="N7" s="14">
        <v>2369402</v>
      </c>
      <c r="O7" s="14">
        <v>2347230</v>
      </c>
      <c r="P7" s="14">
        <v>4716632</v>
      </c>
    </row>
    <row r="8" spans="1:19" x14ac:dyDescent="0.3">
      <c r="A8" s="8" t="s">
        <v>29</v>
      </c>
      <c r="B8" s="14">
        <v>2130168</v>
      </c>
      <c r="C8" s="14">
        <v>2132145</v>
      </c>
      <c r="D8" s="14">
        <v>4262313</v>
      </c>
      <c r="E8" s="14">
        <v>213839</v>
      </c>
      <c r="F8" s="14">
        <v>210452</v>
      </c>
      <c r="G8" s="14">
        <v>424291</v>
      </c>
      <c r="H8" s="14">
        <v>67416</v>
      </c>
      <c r="I8" s="14">
        <v>54730</v>
      </c>
      <c r="J8" s="14">
        <v>122146</v>
      </c>
      <c r="K8" s="14">
        <v>121186</v>
      </c>
      <c r="L8" s="14">
        <v>122246</v>
      </c>
      <c r="M8" s="14">
        <v>243432</v>
      </c>
      <c r="N8" s="14">
        <v>2532609</v>
      </c>
      <c r="O8" s="14">
        <v>2519573</v>
      </c>
      <c r="P8" s="14">
        <v>5052182</v>
      </c>
    </row>
    <row r="9" spans="1:19" x14ac:dyDescent="0.3">
      <c r="A9" s="8" t="s">
        <v>30</v>
      </c>
      <c r="B9" s="14">
        <v>2371892</v>
      </c>
      <c r="C9" s="14">
        <v>2381739</v>
      </c>
      <c r="D9" s="14">
        <v>4753631</v>
      </c>
      <c r="E9" s="14">
        <v>217948</v>
      </c>
      <c r="F9" s="14">
        <v>215150</v>
      </c>
      <c r="G9" s="14">
        <v>433098</v>
      </c>
      <c r="H9" s="14">
        <v>81542</v>
      </c>
      <c r="I9" s="14">
        <v>66053</v>
      </c>
      <c r="J9" s="14">
        <v>147595</v>
      </c>
      <c r="K9" s="14">
        <v>131777</v>
      </c>
      <c r="L9" s="14">
        <v>132165</v>
      </c>
      <c r="M9" s="14">
        <v>263942</v>
      </c>
      <c r="N9" s="14">
        <v>2803159</v>
      </c>
      <c r="O9" s="14">
        <v>2795107</v>
      </c>
      <c r="P9" s="14">
        <v>5598266</v>
      </c>
    </row>
    <row r="10" spans="1:19" x14ac:dyDescent="0.3">
      <c r="A10" s="8" t="s">
        <v>31</v>
      </c>
      <c r="B10" s="14">
        <v>2338514</v>
      </c>
      <c r="C10" s="14">
        <v>2333719</v>
      </c>
      <c r="D10" s="14">
        <v>4672233</v>
      </c>
      <c r="E10" s="14">
        <v>208983</v>
      </c>
      <c r="F10" s="14">
        <v>207753</v>
      </c>
      <c r="G10" s="14">
        <v>416736</v>
      </c>
      <c r="H10" s="14">
        <v>85200</v>
      </c>
      <c r="I10" s="14">
        <v>70846</v>
      </c>
      <c r="J10" s="14">
        <v>156046</v>
      </c>
      <c r="K10" s="14">
        <v>149384</v>
      </c>
      <c r="L10" s="14">
        <v>149461</v>
      </c>
      <c r="M10" s="14">
        <v>298845</v>
      </c>
      <c r="N10" s="14">
        <v>2782081</v>
      </c>
      <c r="O10" s="14">
        <v>2761779</v>
      </c>
      <c r="P10" s="14">
        <v>5543860</v>
      </c>
    </row>
    <row r="11" spans="1:19" x14ac:dyDescent="0.3">
      <c r="A11" s="8" t="s">
        <v>32</v>
      </c>
      <c r="B11" s="14">
        <v>1827257</v>
      </c>
      <c r="C11" s="14">
        <v>1831870</v>
      </c>
      <c r="D11" s="14">
        <v>3659127</v>
      </c>
      <c r="E11" s="14">
        <v>178389</v>
      </c>
      <c r="F11" s="14">
        <v>185027</v>
      </c>
      <c r="G11" s="14">
        <v>363416</v>
      </c>
      <c r="H11" s="14">
        <v>81367</v>
      </c>
      <c r="I11" s="14">
        <v>69519</v>
      </c>
      <c r="J11" s="14">
        <v>150886</v>
      </c>
      <c r="K11" s="14">
        <v>150130</v>
      </c>
      <c r="L11" s="14">
        <v>152244</v>
      </c>
      <c r="M11" s="14">
        <v>302374</v>
      </c>
      <c r="N11" s="14">
        <v>2237143</v>
      </c>
      <c r="O11" s="14">
        <v>2238660</v>
      </c>
      <c r="P11" s="14">
        <v>4475803</v>
      </c>
    </row>
    <row r="12" spans="1:19" x14ac:dyDescent="0.3">
      <c r="A12" s="8" t="s">
        <v>33</v>
      </c>
      <c r="B12" s="14">
        <v>1340068</v>
      </c>
      <c r="C12" s="14">
        <v>1377381</v>
      </c>
      <c r="D12" s="14">
        <v>2717449</v>
      </c>
      <c r="E12" s="14">
        <v>151952</v>
      </c>
      <c r="F12" s="14">
        <v>155552</v>
      </c>
      <c r="G12" s="14">
        <v>307504</v>
      </c>
      <c r="H12" s="14">
        <v>67314</v>
      </c>
      <c r="I12" s="14">
        <v>59957</v>
      </c>
      <c r="J12" s="14">
        <v>127271</v>
      </c>
      <c r="K12" s="14">
        <v>151100</v>
      </c>
      <c r="L12" s="14">
        <v>159629</v>
      </c>
      <c r="M12" s="14">
        <v>310729</v>
      </c>
      <c r="N12" s="14">
        <v>1710434</v>
      </c>
      <c r="O12" s="14">
        <v>1752519</v>
      </c>
      <c r="P12" s="14">
        <v>3462953</v>
      </c>
    </row>
    <row r="13" spans="1:19" x14ac:dyDescent="0.3">
      <c r="A13" s="8" t="s">
        <v>34</v>
      </c>
      <c r="B13" s="14">
        <v>1013412</v>
      </c>
      <c r="C13" s="14">
        <v>1084993</v>
      </c>
      <c r="D13" s="14">
        <v>2098405</v>
      </c>
      <c r="E13" s="14">
        <v>144938</v>
      </c>
      <c r="F13" s="14">
        <v>157847</v>
      </c>
      <c r="G13" s="14">
        <v>302785</v>
      </c>
      <c r="H13" s="14">
        <v>57808</v>
      </c>
      <c r="I13" s="14">
        <v>54722</v>
      </c>
      <c r="J13" s="14">
        <v>112530</v>
      </c>
      <c r="K13" s="14">
        <v>170956</v>
      </c>
      <c r="L13" s="14">
        <v>179261</v>
      </c>
      <c r="M13" s="14">
        <v>350217</v>
      </c>
      <c r="N13" s="14">
        <v>1387114</v>
      </c>
      <c r="O13" s="14">
        <v>1476823</v>
      </c>
      <c r="P13" s="14">
        <v>2863937</v>
      </c>
    </row>
    <row r="14" spans="1:19" x14ac:dyDescent="0.3">
      <c r="A14" s="8" t="s">
        <v>35</v>
      </c>
      <c r="B14" s="14">
        <v>732195</v>
      </c>
      <c r="C14" s="14">
        <v>918211</v>
      </c>
      <c r="D14" s="14">
        <v>1650406</v>
      </c>
      <c r="E14" s="14">
        <v>128573</v>
      </c>
      <c r="F14" s="14">
        <v>155039</v>
      </c>
      <c r="G14" s="14">
        <v>283612</v>
      </c>
      <c r="H14" s="14">
        <v>47208</v>
      </c>
      <c r="I14" s="14">
        <v>49436</v>
      </c>
      <c r="J14" s="14">
        <v>96644</v>
      </c>
      <c r="K14" s="14">
        <v>156445</v>
      </c>
      <c r="L14" s="14">
        <v>168527</v>
      </c>
      <c r="M14" s="14">
        <v>324972</v>
      </c>
      <c r="N14" s="14">
        <v>1064421</v>
      </c>
      <c r="O14" s="14">
        <v>1291213</v>
      </c>
      <c r="P14" s="14">
        <v>2355634</v>
      </c>
    </row>
    <row r="15" spans="1:19" x14ac:dyDescent="0.3">
      <c r="A15" s="8" t="s">
        <v>36</v>
      </c>
      <c r="B15" s="14">
        <v>578411</v>
      </c>
      <c r="C15" s="14">
        <v>799297</v>
      </c>
      <c r="D15" s="14">
        <v>1377708</v>
      </c>
      <c r="E15" s="14">
        <v>106855</v>
      </c>
      <c r="F15" s="14">
        <v>130614</v>
      </c>
      <c r="G15" s="14">
        <v>237469</v>
      </c>
      <c r="H15" s="14">
        <v>37414</v>
      </c>
      <c r="I15" s="14">
        <v>43744</v>
      </c>
      <c r="J15" s="14">
        <v>81158</v>
      </c>
      <c r="K15" s="14">
        <v>143801</v>
      </c>
      <c r="L15" s="14">
        <v>160572</v>
      </c>
      <c r="M15" s="14">
        <v>304373</v>
      </c>
      <c r="N15" s="14">
        <v>866481</v>
      </c>
      <c r="O15" s="14">
        <v>1134227</v>
      </c>
      <c r="P15" s="14">
        <v>2000708</v>
      </c>
    </row>
    <row r="16" spans="1:19" x14ac:dyDescent="0.3">
      <c r="A16" s="8" t="s">
        <v>37</v>
      </c>
      <c r="B16" s="14">
        <v>418819</v>
      </c>
      <c r="C16" s="14">
        <v>631317</v>
      </c>
      <c r="D16" s="14">
        <v>1050136</v>
      </c>
      <c r="E16" s="14">
        <v>73506</v>
      </c>
      <c r="F16" s="14">
        <v>101021</v>
      </c>
      <c r="G16" s="14">
        <v>174527</v>
      </c>
      <c r="H16" s="14">
        <v>27842</v>
      </c>
      <c r="I16" s="14">
        <v>36225</v>
      </c>
      <c r="J16" s="14">
        <v>64067</v>
      </c>
      <c r="K16" s="14">
        <v>133995</v>
      </c>
      <c r="L16" s="14">
        <v>152529</v>
      </c>
      <c r="M16" s="14">
        <v>286524</v>
      </c>
      <c r="N16" s="14">
        <v>654162</v>
      </c>
      <c r="O16" s="14">
        <v>921092</v>
      </c>
      <c r="P16" s="14">
        <v>1575254</v>
      </c>
    </row>
    <row r="17" spans="1:16" x14ac:dyDescent="0.3">
      <c r="A17" s="8" t="s">
        <v>38</v>
      </c>
      <c r="B17" s="14">
        <v>277805</v>
      </c>
      <c r="C17" s="14">
        <v>456220</v>
      </c>
      <c r="D17" s="14">
        <v>734025</v>
      </c>
      <c r="E17" s="14">
        <v>46217</v>
      </c>
      <c r="F17" s="14">
        <v>72715</v>
      </c>
      <c r="G17" s="14">
        <v>118932</v>
      </c>
      <c r="H17" s="14">
        <v>19737</v>
      </c>
      <c r="I17" s="14">
        <v>29335</v>
      </c>
      <c r="J17" s="14">
        <v>49072</v>
      </c>
      <c r="K17" s="14">
        <v>115822</v>
      </c>
      <c r="L17" s="14">
        <v>139420</v>
      </c>
      <c r="M17" s="14">
        <v>255242</v>
      </c>
      <c r="N17" s="14">
        <v>459581</v>
      </c>
      <c r="O17" s="14">
        <v>697690</v>
      </c>
      <c r="P17" s="14">
        <v>1157271</v>
      </c>
    </row>
    <row r="18" spans="1:16" x14ac:dyDescent="0.3">
      <c r="A18" s="8" t="s">
        <v>98</v>
      </c>
      <c r="B18" s="14">
        <v>144864</v>
      </c>
      <c r="C18" s="14">
        <v>289615</v>
      </c>
      <c r="D18" s="14">
        <v>434479</v>
      </c>
      <c r="E18" s="14">
        <v>23870</v>
      </c>
      <c r="F18" s="14">
        <v>44846</v>
      </c>
      <c r="G18" s="14">
        <v>68716</v>
      </c>
      <c r="H18" s="14">
        <v>11678</v>
      </c>
      <c r="I18" s="14">
        <v>21113</v>
      </c>
      <c r="J18" s="14">
        <v>32791</v>
      </c>
      <c r="K18" s="14">
        <v>93264</v>
      </c>
      <c r="L18" s="14">
        <v>116287</v>
      </c>
      <c r="M18" s="14">
        <v>209551</v>
      </c>
      <c r="N18" s="14">
        <v>273676</v>
      </c>
      <c r="O18" s="14">
        <v>471861</v>
      </c>
      <c r="P18" s="14">
        <v>745537</v>
      </c>
    </row>
    <row r="19" spans="1:16" x14ac:dyDescent="0.3">
      <c r="A19" s="8" t="s">
        <v>40</v>
      </c>
      <c r="B19" s="14">
        <v>84603</v>
      </c>
      <c r="C19" s="14">
        <v>219114</v>
      </c>
      <c r="D19" s="14">
        <v>303717</v>
      </c>
      <c r="E19" s="14">
        <v>15637</v>
      </c>
      <c r="F19" s="14">
        <v>40228</v>
      </c>
      <c r="G19" s="14">
        <v>55865</v>
      </c>
      <c r="H19" s="14">
        <v>8232</v>
      </c>
      <c r="I19" s="14">
        <v>21403</v>
      </c>
      <c r="J19" s="14">
        <v>29635</v>
      </c>
      <c r="K19" s="14">
        <v>103850</v>
      </c>
      <c r="L19" s="14">
        <v>160997</v>
      </c>
      <c r="M19" s="14">
        <v>264847</v>
      </c>
      <c r="N19" s="14">
        <v>212322</v>
      </c>
      <c r="O19" s="14">
        <v>441742</v>
      </c>
      <c r="P19" s="14">
        <v>654064</v>
      </c>
    </row>
    <row r="20" spans="1:16" x14ac:dyDescent="0.3">
      <c r="A20" s="6"/>
      <c r="B20" s="14">
        <v>25266984</v>
      </c>
      <c r="C20" s="14">
        <v>26242328</v>
      </c>
      <c r="D20" s="14">
        <v>51509312</v>
      </c>
      <c r="E20" s="14">
        <v>2600412</v>
      </c>
      <c r="F20" s="14">
        <v>2738174</v>
      </c>
      <c r="G20" s="14">
        <v>5338586</v>
      </c>
      <c r="H20" s="14">
        <v>829316</v>
      </c>
      <c r="I20" s="14">
        <v>799478</v>
      </c>
      <c r="J20" s="14">
        <v>1628794</v>
      </c>
      <c r="K20" s="14">
        <v>2189488</v>
      </c>
      <c r="L20" s="14">
        <v>2349724</v>
      </c>
      <c r="M20" s="14">
        <v>4539212</v>
      </c>
      <c r="N20" s="14">
        <v>30886200</v>
      </c>
      <c r="O20" s="14">
        <v>32129704</v>
      </c>
      <c r="P20" s="14">
        <v>63015904</v>
      </c>
    </row>
    <row r="21" spans="1:16" x14ac:dyDescent="0.3">
      <c r="N21" s="88">
        <v>30913009</v>
      </c>
      <c r="O21" s="5"/>
    </row>
    <row r="22" spans="1:16" ht="41.4" x14ac:dyDescent="0.3">
      <c r="A22" s="56" t="s">
        <v>125</v>
      </c>
      <c r="B22" t="str">
        <f t="shared" ref="B22:P22" si="0">B1</f>
        <v>Black African</v>
      </c>
      <c r="C22">
        <f t="shared" si="0"/>
        <v>0</v>
      </c>
      <c r="D22">
        <f t="shared" si="0"/>
        <v>0</v>
      </c>
      <c r="E22" t="str">
        <f t="shared" si="0"/>
        <v>Coloured</v>
      </c>
      <c r="F22">
        <f t="shared" si="0"/>
        <v>0</v>
      </c>
      <c r="G22">
        <f t="shared" si="0"/>
        <v>0</v>
      </c>
      <c r="H22" t="str">
        <f t="shared" si="0"/>
        <v>Indian/Asian</v>
      </c>
      <c r="I22">
        <f t="shared" si="0"/>
        <v>0</v>
      </c>
      <c r="J22">
        <f t="shared" si="0"/>
        <v>0</v>
      </c>
      <c r="K22" t="str">
        <f t="shared" si="0"/>
        <v>White</v>
      </c>
      <c r="L22">
        <f t="shared" si="0"/>
        <v>0</v>
      </c>
      <c r="M22">
        <f t="shared" si="0"/>
        <v>0</v>
      </c>
      <c r="N22" t="str">
        <f t="shared" si="0"/>
        <v>RSA</v>
      </c>
      <c r="O22" s="5">
        <f>N21-N20</f>
        <v>26809</v>
      </c>
      <c r="P22">
        <f t="shared" si="0"/>
        <v>0</v>
      </c>
    </row>
    <row r="23" spans="1:16" x14ac:dyDescent="0.3">
      <c r="A23">
        <f t="shared" ref="A23:P23" si="1">A2</f>
        <v>0</v>
      </c>
      <c r="B23" t="str">
        <f t="shared" si="1"/>
        <v>Male</v>
      </c>
      <c r="C23" t="str">
        <f t="shared" si="1"/>
        <v>Female</v>
      </c>
      <c r="D23" t="str">
        <f t="shared" si="1"/>
        <v>Total</v>
      </c>
      <c r="E23" t="str">
        <f t="shared" si="1"/>
        <v>Male</v>
      </c>
      <c r="F23" t="str">
        <f t="shared" si="1"/>
        <v>Female</v>
      </c>
      <c r="G23" t="str">
        <f t="shared" si="1"/>
        <v>Total</v>
      </c>
      <c r="H23" t="str">
        <f t="shared" si="1"/>
        <v>Male</v>
      </c>
      <c r="I23" t="str">
        <f t="shared" si="1"/>
        <v>Female</v>
      </c>
      <c r="J23" t="str">
        <f t="shared" si="1"/>
        <v>Total</v>
      </c>
      <c r="K23" t="str">
        <f t="shared" si="1"/>
        <v>Male</v>
      </c>
      <c r="L23" t="str">
        <f t="shared" si="1"/>
        <v>Female</v>
      </c>
      <c r="M23" t="str">
        <f t="shared" si="1"/>
        <v>Total</v>
      </c>
      <c r="N23" t="str">
        <f t="shared" si="1"/>
        <v>Male</v>
      </c>
      <c r="O23" t="str">
        <f t="shared" si="1"/>
        <v>Female</v>
      </c>
      <c r="P23" t="str">
        <f t="shared" si="1"/>
        <v>Total</v>
      </c>
    </row>
    <row r="24" spans="1:16" x14ac:dyDescent="0.3">
      <c r="A24" t="str">
        <f t="shared" ref="A24" si="2">A3</f>
        <v>0-4</v>
      </c>
      <c r="B24" s="3">
        <f>ROUND(B3/1000,1)</f>
        <v>2681.5</v>
      </c>
      <c r="C24" s="3">
        <f t="shared" ref="C24:P24" si="3">ROUND(C3/1000,1)</f>
        <v>2605.5</v>
      </c>
      <c r="D24" s="3">
        <f t="shared" si="3"/>
        <v>5287</v>
      </c>
      <c r="E24" s="3">
        <f>ROUND(E3/1000,1)</f>
        <v>218</v>
      </c>
      <c r="F24" s="3">
        <f t="shared" si="3"/>
        <v>211.2</v>
      </c>
      <c r="G24" s="3">
        <f t="shared" si="3"/>
        <v>429.2</v>
      </c>
      <c r="H24" s="3">
        <f t="shared" si="3"/>
        <v>38.9</v>
      </c>
      <c r="I24" s="3">
        <f t="shared" si="3"/>
        <v>37.6</v>
      </c>
      <c r="J24" s="3">
        <f t="shared" si="3"/>
        <v>76.400000000000006</v>
      </c>
      <c r="K24" s="3">
        <f t="shared" si="3"/>
        <v>85.5</v>
      </c>
      <c r="L24" s="3">
        <f t="shared" si="3"/>
        <v>83</v>
      </c>
      <c r="M24" s="3">
        <f t="shared" si="3"/>
        <v>168.5</v>
      </c>
      <c r="N24" s="3">
        <f t="shared" si="3"/>
        <v>3023.9</v>
      </c>
      <c r="O24" s="3">
        <f t="shared" si="3"/>
        <v>2937.2</v>
      </c>
      <c r="P24" s="3">
        <f t="shared" si="3"/>
        <v>5961.1</v>
      </c>
    </row>
    <row r="25" spans="1:16" x14ac:dyDescent="0.3">
      <c r="A25" t="str">
        <f t="shared" ref="A25" si="4">A4</f>
        <v>5-9</v>
      </c>
      <c r="B25" s="3">
        <f t="shared" ref="B25:P25" si="5">ROUND(B4/1000,1)</f>
        <v>2473.3000000000002</v>
      </c>
      <c r="C25" s="3">
        <f t="shared" si="5"/>
        <v>2403.6</v>
      </c>
      <c r="D25" s="3">
        <f t="shared" si="5"/>
        <v>4876.8</v>
      </c>
      <c r="E25" s="3">
        <f t="shared" si="5"/>
        <v>214.6</v>
      </c>
      <c r="F25" s="3">
        <f t="shared" si="5"/>
        <v>208.3</v>
      </c>
      <c r="G25" s="3">
        <f t="shared" si="5"/>
        <v>422.9</v>
      </c>
      <c r="H25" s="3">
        <f t="shared" si="5"/>
        <v>45.4</v>
      </c>
      <c r="I25" s="3">
        <f t="shared" si="5"/>
        <v>43.6</v>
      </c>
      <c r="J25" s="3">
        <f t="shared" si="5"/>
        <v>89.1</v>
      </c>
      <c r="K25" s="3">
        <f t="shared" si="5"/>
        <v>108.9</v>
      </c>
      <c r="L25" s="3">
        <f t="shared" si="5"/>
        <v>105.8</v>
      </c>
      <c r="M25" s="3">
        <f t="shared" si="5"/>
        <v>214.7</v>
      </c>
      <c r="N25" s="3">
        <f t="shared" si="5"/>
        <v>2842.1</v>
      </c>
      <c r="O25" s="3">
        <f t="shared" si="5"/>
        <v>2761.4</v>
      </c>
      <c r="P25" s="3">
        <f t="shared" si="5"/>
        <v>5603.5</v>
      </c>
    </row>
    <row r="26" spans="1:16" x14ac:dyDescent="0.3">
      <c r="A26" t="str">
        <f t="shared" ref="A26" si="6">A5</f>
        <v>10-14</v>
      </c>
      <c r="B26" s="3">
        <f t="shared" ref="B26:P26" si="7">ROUND(B5/1000,1)</f>
        <v>2506</v>
      </c>
      <c r="C26" s="3">
        <f t="shared" si="7"/>
        <v>2459.4</v>
      </c>
      <c r="D26" s="3">
        <f t="shared" si="7"/>
        <v>4965.3999999999996</v>
      </c>
      <c r="E26" s="3">
        <f t="shared" si="7"/>
        <v>225.5</v>
      </c>
      <c r="F26" s="3">
        <f t="shared" si="7"/>
        <v>219.6</v>
      </c>
      <c r="G26" s="3">
        <f t="shared" si="7"/>
        <v>445.2</v>
      </c>
      <c r="H26" s="3">
        <f t="shared" si="7"/>
        <v>51.7</v>
      </c>
      <c r="I26" s="3">
        <f t="shared" si="7"/>
        <v>49.4</v>
      </c>
      <c r="J26" s="3">
        <f t="shared" si="7"/>
        <v>101.1</v>
      </c>
      <c r="K26" s="3">
        <f t="shared" si="7"/>
        <v>127.2</v>
      </c>
      <c r="L26" s="3">
        <f t="shared" si="7"/>
        <v>123.9</v>
      </c>
      <c r="M26" s="3">
        <f t="shared" si="7"/>
        <v>251.1</v>
      </c>
      <c r="N26" s="3">
        <f t="shared" si="7"/>
        <v>2910.4</v>
      </c>
      <c r="O26" s="3">
        <f t="shared" si="7"/>
        <v>2852.3</v>
      </c>
      <c r="P26" s="3">
        <f t="shared" si="7"/>
        <v>5762.7</v>
      </c>
    </row>
    <row r="27" spans="1:16" x14ac:dyDescent="0.3">
      <c r="A27" t="str">
        <f t="shared" ref="A27" si="8">A6</f>
        <v>15-19</v>
      </c>
      <c r="B27" s="3">
        <f t="shared" ref="B27:P27" si="9">ROUND(B6/1000,1)</f>
        <v>2352.4</v>
      </c>
      <c r="C27" s="3">
        <f t="shared" si="9"/>
        <v>2334.4</v>
      </c>
      <c r="D27" s="3">
        <f t="shared" si="9"/>
        <v>4686.8</v>
      </c>
      <c r="E27" s="3">
        <f t="shared" si="9"/>
        <v>226</v>
      </c>
      <c r="F27" s="3">
        <f t="shared" si="9"/>
        <v>221.1</v>
      </c>
      <c r="G27" s="3">
        <f t="shared" si="9"/>
        <v>447.1</v>
      </c>
      <c r="H27" s="3">
        <f t="shared" si="9"/>
        <v>49.1</v>
      </c>
      <c r="I27" s="3">
        <f t="shared" si="9"/>
        <v>46.5</v>
      </c>
      <c r="J27" s="3">
        <f t="shared" si="9"/>
        <v>95.5</v>
      </c>
      <c r="K27" s="3">
        <f t="shared" si="9"/>
        <v>129.80000000000001</v>
      </c>
      <c r="L27" s="3">
        <f t="shared" si="9"/>
        <v>127.3</v>
      </c>
      <c r="M27" s="3">
        <f t="shared" si="9"/>
        <v>257.10000000000002</v>
      </c>
      <c r="N27" s="3">
        <f t="shared" si="9"/>
        <v>2757.2</v>
      </c>
      <c r="O27" s="3">
        <f t="shared" si="9"/>
        <v>2729.2</v>
      </c>
      <c r="P27" s="3">
        <f t="shared" si="9"/>
        <v>5486.4</v>
      </c>
    </row>
    <row r="28" spans="1:16" x14ac:dyDescent="0.3">
      <c r="A28" t="str">
        <f t="shared" ref="A28" si="10">A7</f>
        <v>20-24</v>
      </c>
      <c r="B28" s="3">
        <f t="shared" ref="B28:P28" si="11">ROUND(B7/1000,1)</f>
        <v>1995.8</v>
      </c>
      <c r="C28" s="3">
        <f t="shared" si="11"/>
        <v>1983.9</v>
      </c>
      <c r="D28" s="3">
        <f t="shared" si="11"/>
        <v>3979.7</v>
      </c>
      <c r="E28" s="3">
        <f t="shared" si="11"/>
        <v>205.6</v>
      </c>
      <c r="F28" s="3">
        <f t="shared" si="11"/>
        <v>201.7</v>
      </c>
      <c r="G28" s="3">
        <f t="shared" si="11"/>
        <v>407.3</v>
      </c>
      <c r="H28" s="3">
        <f t="shared" si="11"/>
        <v>51.5</v>
      </c>
      <c r="I28" s="3">
        <f t="shared" si="11"/>
        <v>45.3</v>
      </c>
      <c r="J28" s="3">
        <f t="shared" si="11"/>
        <v>96.8</v>
      </c>
      <c r="K28" s="3">
        <f t="shared" si="11"/>
        <v>116.5</v>
      </c>
      <c r="L28" s="3">
        <f t="shared" si="11"/>
        <v>116.3</v>
      </c>
      <c r="M28" s="3">
        <f t="shared" si="11"/>
        <v>232.8</v>
      </c>
      <c r="N28" s="3">
        <f t="shared" si="11"/>
        <v>2369.4</v>
      </c>
      <c r="O28" s="3">
        <f t="shared" si="11"/>
        <v>2347.1999999999998</v>
      </c>
      <c r="P28" s="3">
        <f t="shared" si="11"/>
        <v>4716.6000000000004</v>
      </c>
    </row>
    <row r="29" spans="1:16" x14ac:dyDescent="0.3">
      <c r="A29" t="str">
        <f t="shared" ref="A29" si="12">A8</f>
        <v>25-29</v>
      </c>
      <c r="B29" s="3">
        <f t="shared" ref="B29:P29" si="13">ROUND(B8/1000,1)</f>
        <v>2130.1999999999998</v>
      </c>
      <c r="C29" s="3">
        <f t="shared" si="13"/>
        <v>2132.1</v>
      </c>
      <c r="D29" s="3">
        <f t="shared" si="13"/>
        <v>4262.3</v>
      </c>
      <c r="E29" s="3">
        <f t="shared" si="13"/>
        <v>213.8</v>
      </c>
      <c r="F29" s="3">
        <f t="shared" si="13"/>
        <v>210.5</v>
      </c>
      <c r="G29" s="3">
        <f t="shared" si="13"/>
        <v>424.3</v>
      </c>
      <c r="H29" s="3">
        <f t="shared" si="13"/>
        <v>67.400000000000006</v>
      </c>
      <c r="I29" s="3">
        <f t="shared" si="13"/>
        <v>54.7</v>
      </c>
      <c r="J29" s="3">
        <f t="shared" si="13"/>
        <v>122.1</v>
      </c>
      <c r="K29" s="3">
        <f t="shared" si="13"/>
        <v>121.2</v>
      </c>
      <c r="L29" s="3">
        <f t="shared" si="13"/>
        <v>122.2</v>
      </c>
      <c r="M29" s="3">
        <f t="shared" si="13"/>
        <v>243.4</v>
      </c>
      <c r="N29" s="3">
        <f t="shared" si="13"/>
        <v>2532.6</v>
      </c>
      <c r="O29" s="3">
        <f t="shared" si="13"/>
        <v>2519.6</v>
      </c>
      <c r="P29" s="3">
        <f t="shared" si="13"/>
        <v>5052.2</v>
      </c>
    </row>
    <row r="30" spans="1:16" x14ac:dyDescent="0.3">
      <c r="A30" t="str">
        <f t="shared" ref="A30" si="14">A9</f>
        <v>30-34</v>
      </c>
      <c r="B30" s="3">
        <f t="shared" ref="B30:P30" si="15">ROUND(B9/1000,1)</f>
        <v>2371.9</v>
      </c>
      <c r="C30" s="3">
        <f t="shared" si="15"/>
        <v>2381.6999999999998</v>
      </c>
      <c r="D30" s="3">
        <f t="shared" si="15"/>
        <v>4753.6000000000004</v>
      </c>
      <c r="E30" s="3">
        <f t="shared" si="15"/>
        <v>217.9</v>
      </c>
      <c r="F30" s="3">
        <f t="shared" si="15"/>
        <v>215.2</v>
      </c>
      <c r="G30" s="3">
        <f t="shared" si="15"/>
        <v>433.1</v>
      </c>
      <c r="H30" s="3">
        <f t="shared" si="15"/>
        <v>81.5</v>
      </c>
      <c r="I30" s="3">
        <f t="shared" si="15"/>
        <v>66.099999999999994</v>
      </c>
      <c r="J30" s="3">
        <f t="shared" si="15"/>
        <v>147.6</v>
      </c>
      <c r="K30" s="3">
        <f t="shared" si="15"/>
        <v>131.80000000000001</v>
      </c>
      <c r="L30" s="3">
        <f t="shared" si="15"/>
        <v>132.19999999999999</v>
      </c>
      <c r="M30" s="3">
        <f t="shared" si="15"/>
        <v>263.89999999999998</v>
      </c>
      <c r="N30" s="3">
        <f t="shared" si="15"/>
        <v>2803.2</v>
      </c>
      <c r="O30" s="3">
        <f t="shared" si="15"/>
        <v>2795.1</v>
      </c>
      <c r="P30" s="3">
        <f t="shared" si="15"/>
        <v>5598.3</v>
      </c>
    </row>
    <row r="31" spans="1:16" x14ac:dyDescent="0.3">
      <c r="A31" t="str">
        <f t="shared" ref="A31" si="16">A10</f>
        <v>35-39</v>
      </c>
      <c r="B31" s="3">
        <f t="shared" ref="B31:P31" si="17">ROUND(B10/1000,1)</f>
        <v>2338.5</v>
      </c>
      <c r="C31" s="3">
        <f t="shared" si="17"/>
        <v>2333.6999999999998</v>
      </c>
      <c r="D31" s="3">
        <f t="shared" si="17"/>
        <v>4672.2</v>
      </c>
      <c r="E31" s="3">
        <f t="shared" si="17"/>
        <v>209</v>
      </c>
      <c r="F31" s="3">
        <f t="shared" si="17"/>
        <v>207.8</v>
      </c>
      <c r="G31" s="3">
        <f t="shared" si="17"/>
        <v>416.7</v>
      </c>
      <c r="H31" s="3">
        <f t="shared" si="17"/>
        <v>85.2</v>
      </c>
      <c r="I31" s="3">
        <f t="shared" si="17"/>
        <v>70.8</v>
      </c>
      <c r="J31" s="3">
        <f t="shared" si="17"/>
        <v>156</v>
      </c>
      <c r="K31" s="3">
        <f t="shared" si="17"/>
        <v>149.4</v>
      </c>
      <c r="L31" s="3">
        <f t="shared" si="17"/>
        <v>149.5</v>
      </c>
      <c r="M31" s="3">
        <f t="shared" si="17"/>
        <v>298.8</v>
      </c>
      <c r="N31" s="3">
        <f t="shared" si="17"/>
        <v>2782.1</v>
      </c>
      <c r="O31" s="3">
        <f t="shared" si="17"/>
        <v>2761.8</v>
      </c>
      <c r="P31" s="3">
        <f t="shared" si="17"/>
        <v>5543.9</v>
      </c>
    </row>
    <row r="32" spans="1:16" x14ac:dyDescent="0.3">
      <c r="A32" t="str">
        <f t="shared" ref="A32" si="18">A11</f>
        <v>40-44</v>
      </c>
      <c r="B32" s="3">
        <f t="shared" ref="B32:P32" si="19">ROUND(B11/1000,1)</f>
        <v>1827.3</v>
      </c>
      <c r="C32" s="3">
        <f t="shared" si="19"/>
        <v>1831.9</v>
      </c>
      <c r="D32" s="3">
        <f t="shared" si="19"/>
        <v>3659.1</v>
      </c>
      <c r="E32" s="3">
        <f t="shared" si="19"/>
        <v>178.4</v>
      </c>
      <c r="F32" s="3">
        <f t="shared" si="19"/>
        <v>185</v>
      </c>
      <c r="G32" s="3">
        <f t="shared" si="19"/>
        <v>363.4</v>
      </c>
      <c r="H32" s="3">
        <f t="shared" si="19"/>
        <v>81.400000000000006</v>
      </c>
      <c r="I32" s="3">
        <f t="shared" si="19"/>
        <v>69.5</v>
      </c>
      <c r="J32" s="3">
        <f t="shared" si="19"/>
        <v>150.9</v>
      </c>
      <c r="K32" s="3">
        <f t="shared" si="19"/>
        <v>150.1</v>
      </c>
      <c r="L32" s="3">
        <f t="shared" si="19"/>
        <v>152.19999999999999</v>
      </c>
      <c r="M32" s="3">
        <f t="shared" si="19"/>
        <v>302.39999999999998</v>
      </c>
      <c r="N32" s="3">
        <f t="shared" si="19"/>
        <v>2237.1</v>
      </c>
      <c r="O32" s="3">
        <f t="shared" si="19"/>
        <v>2238.6999999999998</v>
      </c>
      <c r="P32" s="3">
        <f t="shared" si="19"/>
        <v>4475.8</v>
      </c>
    </row>
    <row r="33" spans="1:16" x14ac:dyDescent="0.3">
      <c r="A33" t="str">
        <f t="shared" ref="A33" si="20">A12</f>
        <v>45-49</v>
      </c>
      <c r="B33" s="3">
        <f t="shared" ref="B33:P33" si="21">ROUND(B12/1000,1)</f>
        <v>1340.1</v>
      </c>
      <c r="C33" s="3">
        <f t="shared" si="21"/>
        <v>1377.4</v>
      </c>
      <c r="D33" s="3">
        <f t="shared" si="21"/>
        <v>2717.4</v>
      </c>
      <c r="E33" s="3">
        <f t="shared" si="21"/>
        <v>152</v>
      </c>
      <c r="F33" s="3">
        <f t="shared" si="21"/>
        <v>155.6</v>
      </c>
      <c r="G33" s="3">
        <f t="shared" si="21"/>
        <v>307.5</v>
      </c>
      <c r="H33" s="3">
        <f t="shared" si="21"/>
        <v>67.3</v>
      </c>
      <c r="I33" s="3">
        <f t="shared" si="21"/>
        <v>60</v>
      </c>
      <c r="J33" s="3">
        <f t="shared" si="21"/>
        <v>127.3</v>
      </c>
      <c r="K33" s="3">
        <f t="shared" si="21"/>
        <v>151.1</v>
      </c>
      <c r="L33" s="3">
        <f t="shared" si="21"/>
        <v>159.6</v>
      </c>
      <c r="M33" s="3">
        <f t="shared" si="21"/>
        <v>310.7</v>
      </c>
      <c r="N33" s="3">
        <f t="shared" si="21"/>
        <v>1710.4</v>
      </c>
      <c r="O33" s="3">
        <f t="shared" si="21"/>
        <v>1752.5</v>
      </c>
      <c r="P33" s="3">
        <f t="shared" si="21"/>
        <v>3463</v>
      </c>
    </row>
    <row r="34" spans="1:16" x14ac:dyDescent="0.3">
      <c r="A34" t="str">
        <f t="shared" ref="A34" si="22">A13</f>
        <v>50-54</v>
      </c>
      <c r="B34" s="3">
        <f t="shared" ref="B34:P34" si="23">ROUND(B13/1000,1)</f>
        <v>1013.4</v>
      </c>
      <c r="C34" s="3">
        <f t="shared" si="23"/>
        <v>1085</v>
      </c>
      <c r="D34" s="3">
        <f t="shared" si="23"/>
        <v>2098.4</v>
      </c>
      <c r="E34" s="3">
        <f t="shared" si="23"/>
        <v>144.9</v>
      </c>
      <c r="F34" s="3">
        <f t="shared" si="23"/>
        <v>157.80000000000001</v>
      </c>
      <c r="G34" s="3">
        <f t="shared" si="23"/>
        <v>302.8</v>
      </c>
      <c r="H34" s="3">
        <f t="shared" si="23"/>
        <v>57.8</v>
      </c>
      <c r="I34" s="3">
        <f t="shared" si="23"/>
        <v>54.7</v>
      </c>
      <c r="J34" s="3">
        <f t="shared" si="23"/>
        <v>112.5</v>
      </c>
      <c r="K34" s="3">
        <f t="shared" si="23"/>
        <v>171</v>
      </c>
      <c r="L34" s="3">
        <f t="shared" si="23"/>
        <v>179.3</v>
      </c>
      <c r="M34" s="3">
        <f t="shared" si="23"/>
        <v>350.2</v>
      </c>
      <c r="N34" s="3">
        <f t="shared" si="23"/>
        <v>1387.1</v>
      </c>
      <c r="O34" s="3">
        <f t="shared" si="23"/>
        <v>1476.8</v>
      </c>
      <c r="P34" s="3">
        <f t="shared" si="23"/>
        <v>2863.9</v>
      </c>
    </row>
    <row r="35" spans="1:16" x14ac:dyDescent="0.3">
      <c r="A35" t="str">
        <f t="shared" ref="A35" si="24">A14</f>
        <v>55-59</v>
      </c>
      <c r="B35" s="3">
        <f t="shared" ref="B35:P35" si="25">ROUND(B14/1000,1)</f>
        <v>732.2</v>
      </c>
      <c r="C35" s="3">
        <f t="shared" si="25"/>
        <v>918.2</v>
      </c>
      <c r="D35" s="3">
        <f t="shared" si="25"/>
        <v>1650.4</v>
      </c>
      <c r="E35" s="3">
        <f t="shared" si="25"/>
        <v>128.6</v>
      </c>
      <c r="F35" s="3">
        <f t="shared" si="25"/>
        <v>155</v>
      </c>
      <c r="G35" s="3">
        <f t="shared" si="25"/>
        <v>283.60000000000002</v>
      </c>
      <c r="H35" s="3">
        <f t="shared" si="25"/>
        <v>47.2</v>
      </c>
      <c r="I35" s="3">
        <f t="shared" si="25"/>
        <v>49.4</v>
      </c>
      <c r="J35" s="3">
        <f t="shared" si="25"/>
        <v>96.6</v>
      </c>
      <c r="K35" s="3">
        <f t="shared" si="25"/>
        <v>156.4</v>
      </c>
      <c r="L35" s="3">
        <f t="shared" si="25"/>
        <v>168.5</v>
      </c>
      <c r="M35" s="3">
        <f t="shared" si="25"/>
        <v>325</v>
      </c>
      <c r="N35" s="3">
        <f t="shared" si="25"/>
        <v>1064.4000000000001</v>
      </c>
      <c r="O35" s="3">
        <f t="shared" si="25"/>
        <v>1291.2</v>
      </c>
      <c r="P35" s="3">
        <f t="shared" si="25"/>
        <v>2355.6</v>
      </c>
    </row>
    <row r="36" spans="1:16" x14ac:dyDescent="0.3">
      <c r="A36" t="str">
        <f t="shared" ref="A36" si="26">A15</f>
        <v>60-64</v>
      </c>
      <c r="B36" s="3">
        <f t="shared" ref="B36:P36" si="27">ROUND(B15/1000,1)</f>
        <v>578.4</v>
      </c>
      <c r="C36" s="3">
        <f t="shared" si="27"/>
        <v>799.3</v>
      </c>
      <c r="D36" s="3">
        <f t="shared" si="27"/>
        <v>1377.7</v>
      </c>
      <c r="E36" s="3">
        <f t="shared" si="27"/>
        <v>106.9</v>
      </c>
      <c r="F36" s="3">
        <f t="shared" si="27"/>
        <v>130.6</v>
      </c>
      <c r="G36" s="3">
        <f t="shared" si="27"/>
        <v>237.5</v>
      </c>
      <c r="H36" s="3">
        <f t="shared" si="27"/>
        <v>37.4</v>
      </c>
      <c r="I36" s="3">
        <f t="shared" si="27"/>
        <v>43.7</v>
      </c>
      <c r="J36" s="3">
        <f t="shared" si="27"/>
        <v>81.2</v>
      </c>
      <c r="K36" s="3">
        <f t="shared" si="27"/>
        <v>143.80000000000001</v>
      </c>
      <c r="L36" s="3">
        <f t="shared" si="27"/>
        <v>160.6</v>
      </c>
      <c r="M36" s="3">
        <f t="shared" si="27"/>
        <v>304.39999999999998</v>
      </c>
      <c r="N36" s="3">
        <f t="shared" si="27"/>
        <v>866.5</v>
      </c>
      <c r="O36" s="3">
        <f t="shared" si="27"/>
        <v>1134.2</v>
      </c>
      <c r="P36" s="3">
        <f t="shared" si="27"/>
        <v>2000.7</v>
      </c>
    </row>
    <row r="37" spans="1:16" x14ac:dyDescent="0.3">
      <c r="A37" t="str">
        <f t="shared" ref="A37" si="28">A16</f>
        <v>65-69</v>
      </c>
      <c r="B37" s="3">
        <f t="shared" ref="B37:P37" si="29">ROUND(B16/1000,1)</f>
        <v>418.8</v>
      </c>
      <c r="C37" s="3">
        <f t="shared" si="29"/>
        <v>631.29999999999995</v>
      </c>
      <c r="D37" s="3">
        <f t="shared" si="29"/>
        <v>1050.0999999999999</v>
      </c>
      <c r="E37" s="3">
        <f t="shared" si="29"/>
        <v>73.5</v>
      </c>
      <c r="F37" s="3">
        <f t="shared" si="29"/>
        <v>101</v>
      </c>
      <c r="G37" s="3">
        <f t="shared" si="29"/>
        <v>174.5</v>
      </c>
      <c r="H37" s="3">
        <f t="shared" si="29"/>
        <v>27.8</v>
      </c>
      <c r="I37" s="3">
        <f t="shared" si="29"/>
        <v>36.200000000000003</v>
      </c>
      <c r="J37" s="3">
        <f t="shared" si="29"/>
        <v>64.099999999999994</v>
      </c>
      <c r="K37" s="3">
        <f t="shared" si="29"/>
        <v>134</v>
      </c>
      <c r="L37" s="3">
        <f t="shared" si="29"/>
        <v>152.5</v>
      </c>
      <c r="M37" s="3">
        <f t="shared" si="29"/>
        <v>286.5</v>
      </c>
      <c r="N37" s="3">
        <f t="shared" si="29"/>
        <v>654.20000000000005</v>
      </c>
      <c r="O37" s="3">
        <f t="shared" si="29"/>
        <v>921.1</v>
      </c>
      <c r="P37" s="3">
        <f t="shared" si="29"/>
        <v>1575.3</v>
      </c>
    </row>
    <row r="38" spans="1:16" x14ac:dyDescent="0.3">
      <c r="A38" t="str">
        <f t="shared" ref="A38" si="30">A17</f>
        <v>70-74</v>
      </c>
      <c r="B38" s="3">
        <f t="shared" ref="B38:P38" si="31">ROUND(B17/1000,1)</f>
        <v>277.8</v>
      </c>
      <c r="C38" s="3">
        <f t="shared" si="31"/>
        <v>456.2</v>
      </c>
      <c r="D38" s="3">
        <f t="shared" si="31"/>
        <v>734</v>
      </c>
      <c r="E38" s="3">
        <f t="shared" si="31"/>
        <v>46.2</v>
      </c>
      <c r="F38" s="3">
        <f t="shared" si="31"/>
        <v>72.7</v>
      </c>
      <c r="G38" s="3">
        <f t="shared" si="31"/>
        <v>118.9</v>
      </c>
      <c r="H38" s="3">
        <f t="shared" si="31"/>
        <v>19.7</v>
      </c>
      <c r="I38" s="3">
        <f t="shared" si="31"/>
        <v>29.3</v>
      </c>
      <c r="J38" s="3">
        <f t="shared" si="31"/>
        <v>49.1</v>
      </c>
      <c r="K38" s="3">
        <f t="shared" si="31"/>
        <v>115.8</v>
      </c>
      <c r="L38" s="3">
        <f t="shared" si="31"/>
        <v>139.4</v>
      </c>
      <c r="M38" s="3">
        <f t="shared" si="31"/>
        <v>255.2</v>
      </c>
      <c r="N38" s="3">
        <f t="shared" si="31"/>
        <v>459.6</v>
      </c>
      <c r="O38" s="3">
        <f t="shared" si="31"/>
        <v>697.7</v>
      </c>
      <c r="P38" s="3">
        <f t="shared" si="31"/>
        <v>1157.3</v>
      </c>
    </row>
    <row r="39" spans="1:16" x14ac:dyDescent="0.3">
      <c r="A39" t="str">
        <f t="shared" ref="A39" si="32">A18</f>
        <v>75-79</v>
      </c>
      <c r="B39" s="3">
        <f t="shared" ref="B39:P39" si="33">ROUND(B18/1000,1)</f>
        <v>144.9</v>
      </c>
      <c r="C39" s="3">
        <f t="shared" si="33"/>
        <v>289.60000000000002</v>
      </c>
      <c r="D39" s="3">
        <f t="shared" si="33"/>
        <v>434.5</v>
      </c>
      <c r="E39" s="3">
        <f t="shared" si="33"/>
        <v>23.9</v>
      </c>
      <c r="F39" s="3">
        <f t="shared" si="33"/>
        <v>44.8</v>
      </c>
      <c r="G39" s="3">
        <f t="shared" si="33"/>
        <v>68.7</v>
      </c>
      <c r="H39" s="3">
        <f t="shared" si="33"/>
        <v>11.7</v>
      </c>
      <c r="I39" s="3">
        <f t="shared" si="33"/>
        <v>21.1</v>
      </c>
      <c r="J39" s="3">
        <f t="shared" si="33"/>
        <v>32.799999999999997</v>
      </c>
      <c r="K39" s="3">
        <f t="shared" si="33"/>
        <v>93.3</v>
      </c>
      <c r="L39" s="3">
        <f t="shared" si="33"/>
        <v>116.3</v>
      </c>
      <c r="M39" s="3">
        <f t="shared" si="33"/>
        <v>209.6</v>
      </c>
      <c r="N39" s="3">
        <f t="shared" si="33"/>
        <v>273.7</v>
      </c>
      <c r="O39" s="3">
        <f t="shared" si="33"/>
        <v>471.9</v>
      </c>
      <c r="P39" s="3">
        <f t="shared" si="33"/>
        <v>745.5</v>
      </c>
    </row>
    <row r="40" spans="1:16" x14ac:dyDescent="0.3">
      <c r="A40" t="str">
        <f t="shared" ref="A40" si="34">A19</f>
        <v>80+</v>
      </c>
      <c r="B40" s="3">
        <f t="shared" ref="B40:P40" si="35">ROUND(B19/1000,1)</f>
        <v>84.6</v>
      </c>
      <c r="C40" s="3">
        <f t="shared" si="35"/>
        <v>219.1</v>
      </c>
      <c r="D40" s="3">
        <f t="shared" si="35"/>
        <v>303.7</v>
      </c>
      <c r="E40" s="3">
        <f t="shared" si="35"/>
        <v>15.6</v>
      </c>
      <c r="F40" s="3">
        <f t="shared" si="35"/>
        <v>40.200000000000003</v>
      </c>
      <c r="G40" s="3">
        <f t="shared" si="35"/>
        <v>55.9</v>
      </c>
      <c r="H40" s="3">
        <f t="shared" si="35"/>
        <v>8.1999999999999993</v>
      </c>
      <c r="I40" s="3">
        <f t="shared" si="35"/>
        <v>21.4</v>
      </c>
      <c r="J40" s="3">
        <f t="shared" si="35"/>
        <v>29.6</v>
      </c>
      <c r="K40" s="3">
        <f t="shared" si="35"/>
        <v>103.9</v>
      </c>
      <c r="L40" s="3">
        <f t="shared" si="35"/>
        <v>161</v>
      </c>
      <c r="M40" s="3">
        <f t="shared" si="35"/>
        <v>264.8</v>
      </c>
      <c r="N40" s="3">
        <f t="shared" si="35"/>
        <v>212.3</v>
      </c>
      <c r="O40" s="3">
        <f t="shared" si="35"/>
        <v>441.7</v>
      </c>
      <c r="P40" s="3">
        <f t="shared" si="35"/>
        <v>654.1</v>
      </c>
    </row>
    <row r="41" spans="1:16" x14ac:dyDescent="0.3">
      <c r="A41">
        <f t="shared" ref="A41" si="36">A20</f>
        <v>0</v>
      </c>
      <c r="B41" s="3">
        <f t="shared" ref="B41:P41" si="37">(B20/1000)</f>
        <v>25266.984</v>
      </c>
      <c r="C41" s="3">
        <f t="shared" si="37"/>
        <v>26242.328000000001</v>
      </c>
      <c r="D41" s="3">
        <f t="shared" si="37"/>
        <v>51509.311999999998</v>
      </c>
      <c r="E41" s="3">
        <f t="shared" si="37"/>
        <v>2600.4119999999998</v>
      </c>
      <c r="F41" s="3">
        <f t="shared" si="37"/>
        <v>2738.174</v>
      </c>
      <c r="G41" s="3">
        <f t="shared" si="37"/>
        <v>5338.5860000000002</v>
      </c>
      <c r="H41" s="3">
        <f t="shared" si="37"/>
        <v>829.31600000000003</v>
      </c>
      <c r="I41" s="3">
        <f t="shared" si="37"/>
        <v>799.47799999999995</v>
      </c>
      <c r="J41" s="3">
        <f t="shared" si="37"/>
        <v>1628.7940000000001</v>
      </c>
      <c r="K41" s="3">
        <f t="shared" si="37"/>
        <v>2189.4879999999998</v>
      </c>
      <c r="L41" s="3">
        <f t="shared" si="37"/>
        <v>2349.7240000000002</v>
      </c>
      <c r="M41" s="3">
        <f t="shared" si="37"/>
        <v>4539.2120000000004</v>
      </c>
      <c r="N41" s="3">
        <f t="shared" si="37"/>
        <v>30886.2</v>
      </c>
      <c r="O41" s="3">
        <f t="shared" si="37"/>
        <v>32129.704000000002</v>
      </c>
      <c r="P41" s="3">
        <f t="shared" si="37"/>
        <v>63015.904000000002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MYPE by pop grp and sex</vt:lpstr>
      <vt:lpstr>Assumption of TFR and LE</vt:lpstr>
      <vt:lpstr>MYPE by province</vt:lpstr>
      <vt:lpstr>International Net migration</vt:lpstr>
      <vt:lpstr>Mortality Indicators over time</vt:lpstr>
      <vt:lpstr>Births and deaths over time</vt:lpstr>
      <vt:lpstr>HIV Estimates over time</vt:lpstr>
      <vt:lpstr>Rate of Growth by age grp</vt:lpstr>
      <vt:lpstr>MYPE by pop grp age and sex</vt:lpstr>
      <vt:lpstr>inter provincial migration</vt:lpstr>
      <vt:lpstr>% distribution of prov overtime</vt:lpstr>
      <vt:lpstr>Povincial est by age and sex</vt:lpstr>
      <vt:lpstr>TFR by Province</vt:lpstr>
      <vt:lpstr>LE by gender and prov</vt:lpstr>
      <vt:lpstr>%children over time within prov</vt:lpstr>
      <vt:lpstr>%elderly overtime within prov</vt:lpstr>
      <vt:lpstr>Selected ages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Munthree</dc:creator>
  <cp:lastModifiedBy>Chantal Munthree</cp:lastModifiedBy>
  <cp:lastPrinted>2019-07-10T11:39:32Z</cp:lastPrinted>
  <dcterms:created xsi:type="dcterms:W3CDTF">2015-07-01T08:45:04Z</dcterms:created>
  <dcterms:modified xsi:type="dcterms:W3CDTF">2024-07-26T11:58:59Z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ChantalMu@statssa.gov.za</vt:lpwstr>
  </property>
  <property fmtid="{D5CDD505-2E9C-101B-9397-08002B2CF9AE}" pid="5" name="MSIP_Label_a4616250-01d4-40ab-a2e8-d4b03b0a4768_SetDate">
    <vt:lpwstr>2021-04-12T09:41:58.1977884Z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ed937fc6-d33e-464e-a61c-26e8a53ca974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</Properties>
</file>